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 activeTab="2"/>
  </bookViews>
  <sheets>
    <sheet name="2011-л2" sheetId="2" r:id="rId1"/>
    <sheet name="2010-л2 " sheetId="4" r:id="rId2"/>
    <sheet name="график" sheetId="3" r:id="rId3"/>
  </sheets>
  <definedNames>
    <definedName name="_xlnm._FilterDatabase" localSheetId="1" hidden="1">'2010-л2 '!$A$3:$N$43</definedName>
    <definedName name="_xlnm._FilterDatabase" localSheetId="0" hidden="1">'2011-л2'!$A$3:$N$43</definedName>
    <definedName name="_xlnm.Print_Titles" localSheetId="2">график!$4:$5</definedName>
  </definedNames>
  <calcPr calcId="145621"/>
</workbook>
</file>

<file path=xl/calcChain.xml><?xml version="1.0" encoding="utf-8"?>
<calcChain xmlns="http://schemas.openxmlformats.org/spreadsheetml/2006/main">
  <c r="F44" i="2" l="1"/>
  <c r="I43" i="2" l="1"/>
  <c r="J43" i="2" l="1"/>
  <c r="K43" i="2" s="1"/>
  <c r="H43" i="4"/>
  <c r="I43" i="4" s="1"/>
  <c r="J43" i="4" s="1"/>
  <c r="I42" i="2"/>
  <c r="H42" i="4" s="1"/>
  <c r="I42" i="4" s="1"/>
  <c r="G42" i="2"/>
  <c r="F42" i="4" s="1"/>
  <c r="G42" i="4" s="1"/>
  <c r="I41" i="2"/>
  <c r="I40" i="2"/>
  <c r="I39" i="2"/>
  <c r="H39" i="4" s="1"/>
  <c r="I39" i="4" s="1"/>
  <c r="G39" i="2"/>
  <c r="F39" i="4" s="1"/>
  <c r="G39" i="4" s="1"/>
  <c r="I38" i="2"/>
  <c r="I37" i="2"/>
  <c r="I36" i="2"/>
  <c r="H36" i="4" s="1"/>
  <c r="I36" i="4" s="1"/>
  <c r="G36" i="2"/>
  <c r="F36" i="4" s="1"/>
  <c r="G36" i="4" s="1"/>
  <c r="I35" i="2"/>
  <c r="I34" i="2"/>
  <c r="I33" i="2"/>
  <c r="L43" i="2" l="1"/>
  <c r="M43" i="2" s="1"/>
  <c r="K43" i="4"/>
  <c r="J33" i="2"/>
  <c r="K33" i="2" s="1"/>
  <c r="H33" i="4"/>
  <c r="J35" i="2"/>
  <c r="H35" i="4"/>
  <c r="I35" i="4" s="1"/>
  <c r="J35" i="4" s="1"/>
  <c r="J34" i="2"/>
  <c r="K34" i="2" s="1"/>
  <c r="H34" i="4"/>
  <c r="I34" i="4" s="1"/>
  <c r="J34" i="4" s="1"/>
  <c r="J36" i="4"/>
  <c r="J37" i="2"/>
  <c r="H37" i="4"/>
  <c r="J39" i="4"/>
  <c r="J40" i="2"/>
  <c r="K40" i="2" s="1"/>
  <c r="H40" i="4"/>
  <c r="I40" i="4" s="1"/>
  <c r="J40" i="4" s="1"/>
  <c r="J42" i="4"/>
  <c r="L43" i="4"/>
  <c r="M43" i="4" s="1"/>
  <c r="J38" i="2"/>
  <c r="K38" i="2" s="1"/>
  <c r="H38" i="4"/>
  <c r="I38" i="4" s="1"/>
  <c r="J38" i="4" s="1"/>
  <c r="J41" i="2"/>
  <c r="K41" i="2" s="1"/>
  <c r="H41" i="4"/>
  <c r="I41" i="4" s="1"/>
  <c r="J41" i="4" s="1"/>
  <c r="J36" i="2"/>
  <c r="K36" i="2" s="1"/>
  <c r="J39" i="2"/>
  <c r="K39" i="2" s="1"/>
  <c r="J42" i="2"/>
  <c r="K42" i="2" s="1"/>
  <c r="K37" i="2"/>
  <c r="K35" i="2"/>
  <c r="L41" i="2" l="1"/>
  <c r="K41" i="4"/>
  <c r="L34" i="2"/>
  <c r="K34" i="4"/>
  <c r="L33" i="2"/>
  <c r="M33" i="2" s="1"/>
  <c r="K33" i="4"/>
  <c r="L35" i="2"/>
  <c r="K35" i="4"/>
  <c r="L38" i="2"/>
  <c r="K38" i="4"/>
  <c r="L42" i="2"/>
  <c r="M42" i="2" s="1"/>
  <c r="K42" i="4"/>
  <c r="L36" i="2"/>
  <c r="K36" i="4"/>
  <c r="L42" i="4"/>
  <c r="I37" i="4"/>
  <c r="J37" i="4" s="1"/>
  <c r="L36" i="4"/>
  <c r="L37" i="2"/>
  <c r="K37" i="4"/>
  <c r="L39" i="2"/>
  <c r="K39" i="4"/>
  <c r="L39" i="4" s="1"/>
  <c r="L41" i="4"/>
  <c r="L38" i="4"/>
  <c r="L34" i="4"/>
  <c r="L35" i="4"/>
  <c r="I33" i="4"/>
  <c r="J33" i="4" s="1"/>
  <c r="L33" i="4" s="1"/>
  <c r="M33" i="4" s="1"/>
  <c r="L40" i="2"/>
  <c r="M40" i="2" s="1"/>
  <c r="K40" i="4"/>
  <c r="L40" i="4" s="1"/>
  <c r="M40" i="4" s="1"/>
  <c r="M36" i="2"/>
  <c r="I32" i="2"/>
  <c r="M36" i="4" l="1"/>
  <c r="M42" i="4"/>
  <c r="M39" i="2"/>
  <c r="L37" i="4"/>
  <c r="M39" i="4" s="1"/>
  <c r="J32" i="2"/>
  <c r="H32" i="4"/>
  <c r="I32" i="4" s="1"/>
  <c r="J32" i="4" s="1"/>
  <c r="K32" i="2"/>
  <c r="L32" i="2" l="1"/>
  <c r="M32" i="2" s="1"/>
  <c r="K32" i="4"/>
  <c r="L32" i="4"/>
  <c r="M32" i="4" s="1"/>
  <c r="I31" i="2"/>
  <c r="H31" i="4" s="1"/>
  <c r="I31" i="4" s="1"/>
  <c r="G31" i="2"/>
  <c r="F31" i="4" s="1"/>
  <c r="G31" i="4" s="1"/>
  <c r="J31" i="4" s="1"/>
  <c r="I30" i="2"/>
  <c r="I29" i="2"/>
  <c r="I27" i="2"/>
  <c r="I28" i="2"/>
  <c r="H28" i="4" s="1"/>
  <c r="I28" i="4" s="1"/>
  <c r="G28" i="2"/>
  <c r="F28" i="4" s="1"/>
  <c r="G28" i="4" s="1"/>
  <c r="J29" i="2" l="1"/>
  <c r="K29" i="2" s="1"/>
  <c r="H29" i="4"/>
  <c r="I29" i="4" s="1"/>
  <c r="J29" i="4" s="1"/>
  <c r="J28" i="4"/>
  <c r="J27" i="2"/>
  <c r="H27" i="4"/>
  <c r="I27" i="4" s="1"/>
  <c r="J27" i="4" s="1"/>
  <c r="J30" i="2"/>
  <c r="K30" i="2" s="1"/>
  <c r="H30" i="4"/>
  <c r="I30" i="4" s="1"/>
  <c r="J30" i="4" s="1"/>
  <c r="J31" i="2"/>
  <c r="K31" i="2" s="1"/>
  <c r="J28" i="2"/>
  <c r="K28" i="2" s="1"/>
  <c r="K27" i="2"/>
  <c r="I26" i="2"/>
  <c r="H26" i="4" s="1"/>
  <c r="I26" i="4" s="1"/>
  <c r="G26" i="2"/>
  <c r="F26" i="4" s="1"/>
  <c r="G26" i="4" s="1"/>
  <c r="I25" i="2"/>
  <c r="I24" i="2"/>
  <c r="I23" i="2"/>
  <c r="I22" i="2"/>
  <c r="I21" i="2"/>
  <c r="H21" i="4" s="1"/>
  <c r="I21" i="4" s="1"/>
  <c r="G21" i="2"/>
  <c r="F21" i="4" s="1"/>
  <c r="G21" i="4" s="1"/>
  <c r="I20" i="2"/>
  <c r="I19" i="2"/>
  <c r="I18" i="2"/>
  <c r="J26" i="4" l="1"/>
  <c r="L30" i="2"/>
  <c r="K30" i="4"/>
  <c r="L30" i="4" s="1"/>
  <c r="J19" i="2"/>
  <c r="H19" i="4"/>
  <c r="I19" i="4" s="1"/>
  <c r="J19" i="4" s="1"/>
  <c r="J22" i="2"/>
  <c r="K22" i="2" s="1"/>
  <c r="H22" i="4"/>
  <c r="I22" i="4" s="1"/>
  <c r="J22" i="4" s="1"/>
  <c r="J24" i="2"/>
  <c r="K24" i="2" s="1"/>
  <c r="H24" i="4"/>
  <c r="L27" i="2"/>
  <c r="K27" i="4"/>
  <c r="L27" i="4" s="1"/>
  <c r="L29" i="2"/>
  <c r="K29" i="4"/>
  <c r="L29" i="4" s="1"/>
  <c r="L31" i="2"/>
  <c r="K31" i="4"/>
  <c r="L31" i="4" s="1"/>
  <c r="J18" i="2"/>
  <c r="K18" i="2" s="1"/>
  <c r="H18" i="4"/>
  <c r="I18" i="4" s="1"/>
  <c r="J18" i="4" s="1"/>
  <c r="J20" i="2"/>
  <c r="K20" i="2" s="1"/>
  <c r="H20" i="4"/>
  <c r="I20" i="4" s="1"/>
  <c r="J20" i="4" s="1"/>
  <c r="J21" i="4"/>
  <c r="J23" i="2"/>
  <c r="K23" i="2" s="1"/>
  <c r="H23" i="4"/>
  <c r="I23" i="4" s="1"/>
  <c r="J23" i="4" s="1"/>
  <c r="J25" i="2"/>
  <c r="K25" i="2" s="1"/>
  <c r="H25" i="4"/>
  <c r="I25" i="4" s="1"/>
  <c r="J25" i="4" s="1"/>
  <c r="L28" i="2"/>
  <c r="K28" i="4"/>
  <c r="L28" i="4"/>
  <c r="J21" i="2"/>
  <c r="K21" i="2" s="1"/>
  <c r="J26" i="2"/>
  <c r="K26" i="2" s="1"/>
  <c r="K19" i="2"/>
  <c r="M31" i="2" l="1"/>
  <c r="M28" i="2"/>
  <c r="M31" i="4"/>
  <c r="M28" i="4"/>
  <c r="L25" i="2"/>
  <c r="K25" i="4"/>
  <c r="L25" i="4" s="1"/>
  <c r="L23" i="2"/>
  <c r="M23" i="2" s="1"/>
  <c r="K23" i="4"/>
  <c r="L23" i="4" s="1"/>
  <c r="M23" i="4" s="1"/>
  <c r="L22" i="2"/>
  <c r="M22" i="2" s="1"/>
  <c r="K22" i="4"/>
  <c r="L22" i="4" s="1"/>
  <c r="M22" i="4" s="1"/>
  <c r="L18" i="2"/>
  <c r="M18" i="2" s="1"/>
  <c r="K18" i="4"/>
  <c r="L18" i="4" s="1"/>
  <c r="M18" i="4" s="1"/>
  <c r="L20" i="2"/>
  <c r="K20" i="4"/>
  <c r="L26" i="2"/>
  <c r="K26" i="4"/>
  <c r="L26" i="4" s="1"/>
  <c r="I24" i="4"/>
  <c r="J24" i="4" s="1"/>
  <c r="L19" i="2"/>
  <c r="K19" i="4"/>
  <c r="L19" i="4" s="1"/>
  <c r="L24" i="2"/>
  <c r="M26" i="2" s="1"/>
  <c r="K24" i="4"/>
  <c r="L21" i="2"/>
  <c r="K21" i="4"/>
  <c r="L21" i="4" s="1"/>
  <c r="L20" i="4"/>
  <c r="I17" i="2"/>
  <c r="I16" i="2"/>
  <c r="I15" i="2"/>
  <c r="I14" i="2"/>
  <c r="I13" i="2"/>
  <c r="H13" i="4" s="1"/>
  <c r="I13" i="4" s="1"/>
  <c r="G13" i="2"/>
  <c r="F13" i="4" s="1"/>
  <c r="G13" i="4" s="1"/>
  <c r="I12" i="2"/>
  <c r="H12" i="4" s="1"/>
  <c r="G12" i="2"/>
  <c r="F12" i="4" s="1"/>
  <c r="G12" i="4" s="1"/>
  <c r="I11" i="2"/>
  <c r="I10" i="2"/>
  <c r="I9" i="2"/>
  <c r="L24" i="4" l="1"/>
  <c r="M26" i="4" s="1"/>
  <c r="M21" i="2"/>
  <c r="J13" i="4"/>
  <c r="J16" i="2"/>
  <c r="H16" i="4"/>
  <c r="J9" i="2"/>
  <c r="K9" i="2" s="1"/>
  <c r="H9" i="4"/>
  <c r="I9" i="4" s="1"/>
  <c r="J9" i="4" s="1"/>
  <c r="J11" i="2"/>
  <c r="K11" i="2" s="1"/>
  <c r="H11" i="4"/>
  <c r="I11" i="4" s="1"/>
  <c r="J11" i="4" s="1"/>
  <c r="I12" i="4"/>
  <c r="J12" i="4" s="1"/>
  <c r="J15" i="2"/>
  <c r="H15" i="4"/>
  <c r="I15" i="4" s="1"/>
  <c r="J15" i="4" s="1"/>
  <c r="J17" i="2"/>
  <c r="H17" i="4"/>
  <c r="I17" i="4" s="1"/>
  <c r="J17" i="4" s="1"/>
  <c r="J10" i="2"/>
  <c r="K10" i="2" s="1"/>
  <c r="H10" i="4"/>
  <c r="I10" i="4" s="1"/>
  <c r="J10" i="4" s="1"/>
  <c r="J14" i="2"/>
  <c r="H14" i="4"/>
  <c r="I14" i="4" s="1"/>
  <c r="J14" i="4" s="1"/>
  <c r="M21" i="4"/>
  <c r="J13" i="2"/>
  <c r="K13" i="2" s="1"/>
  <c r="K13" i="4" s="1"/>
  <c r="J12" i="2"/>
  <c r="K12" i="2" s="1"/>
  <c r="K17" i="2"/>
  <c r="K16" i="2"/>
  <c r="K15" i="2"/>
  <c r="K14" i="2"/>
  <c r="G8" i="2"/>
  <c r="F8" i="4" s="1"/>
  <c r="G8" i="4" s="1"/>
  <c r="I8" i="2"/>
  <c r="H8" i="4" s="1"/>
  <c r="I8" i="4" s="1"/>
  <c r="I7" i="2"/>
  <c r="I4" i="2"/>
  <c r="I6" i="2"/>
  <c r="H6" i="4" s="1"/>
  <c r="I6" i="4" s="1"/>
  <c r="G6" i="2"/>
  <c r="I5" i="2"/>
  <c r="L13" i="4" l="1"/>
  <c r="J8" i="4"/>
  <c r="J5" i="2"/>
  <c r="H5" i="4"/>
  <c r="I5" i="4" s="1"/>
  <c r="J5" i="4" s="1"/>
  <c r="J7" i="2"/>
  <c r="K7" i="2" s="1"/>
  <c r="H7" i="4"/>
  <c r="I7" i="4" s="1"/>
  <c r="J7" i="4" s="1"/>
  <c r="L10" i="2"/>
  <c r="K10" i="4"/>
  <c r="L10" i="4" s="1"/>
  <c r="L14" i="2"/>
  <c r="K14" i="4"/>
  <c r="L14" i="4" s="1"/>
  <c r="L12" i="2"/>
  <c r="K12" i="4"/>
  <c r="L12" i="4" s="1"/>
  <c r="I16" i="4"/>
  <c r="J16" i="4" s="1"/>
  <c r="F6" i="4"/>
  <c r="G44" i="2"/>
  <c r="J4" i="2"/>
  <c r="H4" i="4"/>
  <c r="I44" i="2"/>
  <c r="L9" i="2"/>
  <c r="K9" i="4"/>
  <c r="L9" i="4" s="1"/>
  <c r="L11" i="2"/>
  <c r="K11" i="4"/>
  <c r="L11" i="4" s="1"/>
  <c r="L15" i="2"/>
  <c r="K15" i="4"/>
  <c r="L15" i="4" s="1"/>
  <c r="L17" i="2"/>
  <c r="K17" i="4"/>
  <c r="L17" i="4" s="1"/>
  <c r="L16" i="2"/>
  <c r="K16" i="4"/>
  <c r="J6" i="2"/>
  <c r="K6" i="2" s="1"/>
  <c r="L13" i="2"/>
  <c r="M15" i="2" s="1"/>
  <c r="J8" i="2"/>
  <c r="K8" i="2" s="1"/>
  <c r="M17" i="2"/>
  <c r="K5" i="2"/>
  <c r="J44" i="2" l="1"/>
  <c r="L16" i="4"/>
  <c r="M17" i="4" s="1"/>
  <c r="G6" i="4"/>
  <c r="F44" i="4"/>
  <c r="I4" i="4"/>
  <c r="H44" i="4"/>
  <c r="M15" i="4"/>
  <c r="L5" i="2"/>
  <c r="K5" i="4"/>
  <c r="K4" i="2"/>
  <c r="L8" i="2"/>
  <c r="M10" i="2" s="1"/>
  <c r="K8" i="4"/>
  <c r="L8" i="4" s="1"/>
  <c r="M10" i="4" s="1"/>
  <c r="L6" i="2"/>
  <c r="K6" i="4"/>
  <c r="L7" i="2"/>
  <c r="K7" i="4"/>
  <c r="L7" i="4" s="1"/>
  <c r="L5" i="4"/>
  <c r="J6" i="4" l="1"/>
  <c r="G44" i="4"/>
  <c r="L6" i="4"/>
  <c r="J4" i="4"/>
  <c r="I44" i="4"/>
  <c r="L4" i="2"/>
  <c r="K4" i="4"/>
  <c r="K44" i="2"/>
  <c r="L4" i="4" l="1"/>
  <c r="K44" i="4"/>
  <c r="J44" i="4"/>
  <c r="L44" i="2"/>
  <c r="M7" i="2"/>
  <c r="M7" i="4" l="1"/>
  <c r="L44" i="4"/>
</calcChain>
</file>

<file path=xl/sharedStrings.xml><?xml version="1.0" encoding="utf-8"?>
<sst xmlns="http://schemas.openxmlformats.org/spreadsheetml/2006/main" count="427" uniqueCount="169">
  <si>
    <t>N ТЗ</t>
  </si>
  <si>
    <t>ПИР (тыс.руб.)</t>
  </si>
  <si>
    <t>ЛЭП-10 кВ</t>
  </si>
  <si>
    <t>ЛЭП-0,4 кВ</t>
  </si>
  <si>
    <t>Всего</t>
  </si>
  <si>
    <t>Линия электропередач, КТП</t>
  </si>
  <si>
    <t>КТП</t>
  </si>
  <si>
    <t>ВЛ-0,4 кВ</t>
  </si>
  <si>
    <t>ВЛ-10 кВ</t>
  </si>
  <si>
    <t>Кол-во (шт)</t>
  </si>
  <si>
    <t>ВЛ-6 кВ</t>
  </si>
  <si>
    <t>Замена ответвлений</t>
  </si>
  <si>
    <t>Замена провода на СИП</t>
  </si>
  <si>
    <t>Строительная длина (км), мощность (мВА)</t>
  </si>
  <si>
    <t>Стоимость оборудования (тыс.руб.) удельно</t>
  </si>
  <si>
    <t>Всего стоимость оборудования (тыс.руб.)</t>
  </si>
  <si>
    <t>СМР (тыс.руб.)удельно</t>
  </si>
  <si>
    <t>Всего СМР (тыс.руб.)</t>
  </si>
  <si>
    <t>Итого стоимость без ПИР (тыс.руб.)</t>
  </si>
  <si>
    <t>Наименование объекта</t>
  </si>
  <si>
    <t>грязинский</t>
  </si>
  <si>
    <t>липецкий</t>
  </si>
  <si>
    <t>Замена ТМГ</t>
  </si>
  <si>
    <t>Реконструкция ВЛ-0,4 кВ</t>
  </si>
  <si>
    <t>Установка рубильника (SZ)</t>
  </si>
  <si>
    <t>Уст-ка разъединителя РЛК</t>
  </si>
  <si>
    <t>Демонтаж провода 0,4 кВ</t>
  </si>
  <si>
    <t>с.Подгорное ул.Титова д.2В магазин Гладышев А.В.</t>
  </si>
  <si>
    <t>с.Боринское ул.Менделеева д.8 жилой дом Грачева Т.Н.</t>
  </si>
  <si>
    <t>ВЛ-10/0,4 кВ</t>
  </si>
  <si>
    <t>с. Двуречки, ул. Лесная, 7- б строящийся жилой дом Носикова Г.Н.</t>
  </si>
  <si>
    <t>с. Двуречки, ул. Крупской, 1-а жилой дом Дорофеева В.Т.</t>
  </si>
  <si>
    <t>г.Грязи ул.2 ая Чапаева тонар ООО "СК"Каско-Л"</t>
  </si>
  <si>
    <t>с.Двуречки ул.Тракторостроителей уч.3 строящийся жилой дом Кривенкова А.В.</t>
  </si>
  <si>
    <t>с.Плеханово ул.Молодежная д.29 жилой дом Клименищев А.Н.</t>
  </si>
  <si>
    <t>с.Алексеевка ул.Приовражная уч.26а строящийся жилой дом Милованов И.И.</t>
  </si>
  <si>
    <t>СО " Сокол-3" массив II уч.58 садовый домик Емельянова Н.В.</t>
  </si>
  <si>
    <t>с.Хрущевка ул.Центральная д.42а строящийся жилой дом Сапронова Т.Н.</t>
  </si>
  <si>
    <t>с. Первое Мая, ул. Первое Мая, участок 35, 25 строящиеся жилые дома Куликов Д.В., Меркулов А.П.</t>
  </si>
  <si>
    <t>1982315                   1991888</t>
  </si>
  <si>
    <t>д.Новая Деревня, ул. Советская торговый павильон ИП Белицкая О.В.</t>
  </si>
  <si>
    <t>с.Маховище ул.Школьная д.16а строящийся жилой дом Симаков А.В.</t>
  </si>
  <si>
    <t>п.Первое Мая, ул. Парковая, уч.37;38 строящиеся жилые дома Буслаев Р.В.</t>
  </si>
  <si>
    <t>2027552                      2027483</t>
  </si>
  <si>
    <t>с.Большая Кузьминка ул.Добрая уч.18 строящиеся жилые дома Лаврухина Е.Н., Ростягаев С.В., Худов С.И.</t>
  </si>
  <si>
    <t>2006545        2006696                 2019368</t>
  </si>
  <si>
    <t>с. Аннино, ул. Советская, 2-з магазин Волков М.А.</t>
  </si>
  <si>
    <t>с.Карамышево ул.Молодежная  помещение мазутного хозяйства Жихорев М.А.</t>
  </si>
  <si>
    <t>с.Двуречки ул.Мира д.47а жилой дом Симонова О.В.</t>
  </si>
  <si>
    <t>УКРУПНЕННЫЙ РАСЧЕТ СТОИМОСТИ ОБЪЕКТОВ ТЕХНОЛОГИЧЕСКОГО ПРИСОЕДИНЕНИЯ В ТЕКУЩИХ ЦЕНАХ 2011 ГОДА БЕЗ НДС</t>
  </si>
  <si>
    <t>УКРУПНЕННЫЙ РАСЧЕТ СТОИМОСТИ ОБЪЕКТОВ ТЕХНОЛОГИЧЕСКОГО ПРИСОЕДИНЕНИЯ В ТЕКУЩИХ ЦЕНАХ 2010 ГОДА БЕЗ НДС</t>
  </si>
  <si>
    <t>Календарный план выполнения работ</t>
  </si>
  <si>
    <t>№ п/п</t>
  </si>
  <si>
    <t>Наименование объекта и содержание работ</t>
  </si>
  <si>
    <t>График выполнения (в неделях с момента заключения договора)</t>
  </si>
  <si>
    <t>1.1</t>
  </si>
  <si>
    <t>Осмотр объекта строительства. Уточнение исходных данных</t>
  </si>
  <si>
    <t>1.2</t>
  </si>
  <si>
    <t>Разработка ПСД</t>
  </si>
  <si>
    <t>1.3</t>
  </si>
  <si>
    <t>Комплектация материалами и оборудованием</t>
  </si>
  <si>
    <t>1.4</t>
  </si>
  <si>
    <t xml:space="preserve">Выполнение строительно-монтажных и пуско-наладочных работ </t>
  </si>
  <si>
    <t>1.5</t>
  </si>
  <si>
    <t>Выполнение исполнительной и технической документации</t>
  </si>
  <si>
    <t>1.6</t>
  </si>
  <si>
    <t>Оформление и передача в УКС формы КС 14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</si>
  <si>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</si>
  <si>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</si>
  <si>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</si>
  <si>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</si>
  <si>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</si>
  <si>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</si>
  <si>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</si>
  <si>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</si>
  <si>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</si>
  <si>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</si>
  <si>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</si>
  <si>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</si>
  <si>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</si>
  <si>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</si>
  <si>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</si>
  <si>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</si>
  <si>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</si>
  <si>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</si>
  <si>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</si>
  <si>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</si>
  <si>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</si>
  <si>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</si>
  <si>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</si>
  <si>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</si>
  <si>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</si>
  <si>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</si>
  <si>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</si>
  <si>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</si>
  <si>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</si>
  <si>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</si>
  <si>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</si>
  <si>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</si>
  <si>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</si>
  <si>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</si>
  <si>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</si>
  <si>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</si>
  <si>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</si>
  <si>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</si>
  <si>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</si>
  <si>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</si>
  <si>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</si>
  <si>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</si>
  <si>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11.1</t>
  </si>
  <si>
    <t>11.2</t>
  </si>
  <si>
    <t>11.3</t>
  </si>
  <si>
    <t>11.4</t>
  </si>
  <si>
    <t>11.5</t>
  </si>
  <si>
    <t>11.6</t>
  </si>
  <si>
    <t>12.1</t>
  </si>
  <si>
    <t>12.2</t>
  </si>
  <si>
    <t>12.3</t>
  </si>
  <si>
    <t>12.4</t>
  </si>
  <si>
    <t>12.5</t>
  </si>
  <si>
    <t>12.6</t>
  </si>
  <si>
    <t>13.1</t>
  </si>
  <si>
    <t>13.2</t>
  </si>
  <si>
    <t>13.3</t>
  </si>
  <si>
    <t>13.4</t>
  </si>
  <si>
    <t>13.5</t>
  </si>
  <si>
    <t>13.6</t>
  </si>
  <si>
    <t>14.1</t>
  </si>
  <si>
    <t>14.2</t>
  </si>
  <si>
    <t>14.3</t>
  </si>
  <si>
    <t>14.4</t>
  </si>
  <si>
    <t>14.5</t>
  </si>
  <si>
    <t>14.6</t>
  </si>
  <si>
    <t>15.1</t>
  </si>
  <si>
    <t>15.2</t>
  </si>
  <si>
    <t>15.3</t>
  </si>
  <si>
    <t>15.4</t>
  </si>
  <si>
    <t>15.5</t>
  </si>
  <si>
    <t>15.6</t>
  </si>
  <si>
    <t>16.1</t>
  </si>
  <si>
    <t>16.2</t>
  </si>
  <si>
    <t>16.3</t>
  </si>
  <si>
    <t>16.4</t>
  </si>
  <si>
    <t>16.5</t>
  </si>
  <si>
    <t>16.6</t>
  </si>
  <si>
    <t>17.1</t>
  </si>
  <si>
    <t>17.2</t>
  </si>
  <si>
    <t>17.3</t>
  </si>
  <si>
    <t>17.4</t>
  </si>
  <si>
    <t>17.5</t>
  </si>
  <si>
    <t>17.6</t>
  </si>
  <si>
    <t>1982315      1991888</t>
  </si>
  <si>
    <t>2027552      2027483</t>
  </si>
  <si>
    <t>2006545   2006696   2019368</t>
  </si>
  <si>
    <t>18.1</t>
  </si>
  <si>
    <t>18.2</t>
  </si>
  <si>
    <t>18.3</t>
  </si>
  <si>
    <t>18.4</t>
  </si>
  <si>
    <t>18.5</t>
  </si>
  <si>
    <t>18.6</t>
  </si>
  <si>
    <t>8.1.</t>
  </si>
  <si>
    <t>5</t>
  </si>
  <si>
    <t>5.1</t>
  </si>
  <si>
    <t>5.2</t>
  </si>
  <si>
    <t>5.3</t>
  </si>
  <si>
    <t>5.4</t>
  </si>
  <si>
    <t>5.5</t>
  </si>
  <si>
    <t>5.6</t>
  </si>
  <si>
    <t>Приложение 1 к ТЗ№22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</si>
</sst>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164" fontId="1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6" xfId="0" applyFill="1" applyBorder="1"/>
    <xf numFmtId="0" fontId="0" fillId="0" borderId="1" xfId="0" applyFill="1" applyBorder="1"/>
    <xf numFmtId="164" fontId="0" fillId="0" borderId="1" xfId="0" applyNumberFormat="1" applyFill="1" applyBorder="1"/>
    <xf numFmtId="164" fontId="0" fillId="0" borderId="6" xfId="0" applyNumberFormat="1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5" xfId="0" applyFill="1" applyBorder="1"/>
    <xf numFmtId="164" fontId="0" fillId="0" borderId="5" xfId="0" applyNumberFormat="1" applyFill="1" applyBorder="1"/>
    <xf numFmtId="164" fontId="0" fillId="0" borderId="8" xfId="0" applyNumberFormat="1" applyFill="1" applyBorder="1"/>
    <xf numFmtId="1" fontId="1" fillId="0" borderId="2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/>
    <xf numFmtId="1" fontId="0" fillId="0" borderId="6" xfId="0" applyNumberFormat="1" applyFill="1" applyBorder="1"/>
    <xf numFmtId="0" fontId="3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 applyFill="1" applyAlignment="1">
      <alignment horizontal="center" vertical="center" wrapText="1"/>
    </xf>
    <xf numFmtId="164" fontId="4" fillId="0" borderId="3" xfId="0" applyNumberFormat="1" applyFont="1" applyFill="1" applyBorder="1"/>
    <xf numFmtId="164" fontId="4" fillId="0" borderId="3" xfId="0" applyNumberFormat="1" applyFont="1" applyFill="1" applyBorder="1" applyAlignment="1">
      <alignment vertical="center"/>
    </xf>
    <xf numFmtId="164" fontId="4" fillId="0" borderId="5" xfId="0" applyNumberFormat="1" applyFont="1" applyFill="1" applyBorder="1"/>
    <xf numFmtId="0" fontId="0" fillId="0" borderId="9" xfId="0" applyFill="1" applyBorder="1" applyAlignment="1">
      <alignment vertical="center"/>
    </xf>
    <xf numFmtId="164" fontId="4" fillId="0" borderId="9" xfId="0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4" fontId="4" fillId="0" borderId="10" xfId="0" applyNumberFormat="1" applyFont="1" applyFill="1" applyBorder="1" applyAlignment="1">
      <alignment vertical="center"/>
    </xf>
    <xf numFmtId="1" fontId="4" fillId="0" borderId="10" xfId="0" applyNumberFormat="1" applyFont="1" applyFill="1" applyBorder="1" applyAlignment="1">
      <alignment vertical="center"/>
    </xf>
    <xf numFmtId="164" fontId="4" fillId="0" borderId="6" xfId="0" applyNumberFormat="1" applyFont="1" applyFill="1" applyBorder="1"/>
    <xf numFmtId="164" fontId="4" fillId="0" borderId="1" xfId="0" applyNumberFormat="1" applyFont="1" applyFill="1" applyBorder="1"/>
    <xf numFmtId="1" fontId="0" fillId="0" borderId="8" xfId="0" applyNumberFormat="1" applyFill="1" applyBorder="1"/>
    <xf numFmtId="0" fontId="0" fillId="0" borderId="8" xfId="0" applyFill="1" applyBorder="1"/>
    <xf numFmtId="164" fontId="4" fillId="0" borderId="8" xfId="0" applyNumberFormat="1" applyFont="1" applyFill="1" applyBorder="1" applyAlignment="1">
      <alignment vertical="center"/>
    </xf>
    <xf numFmtId="1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64" fontId="0" fillId="0" borderId="5" xfId="0" applyNumberFormat="1" applyFill="1" applyBorder="1" applyAlignment="1">
      <alignment vertical="center" wrapText="1"/>
    </xf>
    <xf numFmtId="164" fontId="4" fillId="0" borderId="9" xfId="0" applyNumberFormat="1" applyFont="1" applyFill="1" applyBorder="1"/>
    <xf numFmtId="0" fontId="4" fillId="0" borderId="10" xfId="0" applyFont="1" applyFill="1" applyBorder="1"/>
    <xf numFmtId="164" fontId="0" fillId="0" borderId="10" xfId="0" applyNumberFormat="1" applyFont="1" applyFill="1" applyBorder="1"/>
    <xf numFmtId="1" fontId="0" fillId="0" borderId="10" xfId="0" applyNumberFormat="1" applyFont="1" applyFill="1" applyBorder="1"/>
    <xf numFmtId="0" fontId="8" fillId="0" borderId="9" xfId="0" applyFont="1" applyBorder="1" applyAlignment="1">
      <alignment horizontal="left" vertical="center" wrapText="1"/>
    </xf>
    <xf numFmtId="164" fontId="0" fillId="0" borderId="9" xfId="0" applyNumberFormat="1" applyFill="1" applyBorder="1" applyAlignment="1">
      <alignment vertical="center"/>
    </xf>
    <xf numFmtId="1" fontId="0" fillId="0" borderId="9" xfId="0" applyNumberFormat="1" applyFill="1" applyBorder="1" applyAlignment="1">
      <alignment vertical="center"/>
    </xf>
    <xf numFmtId="164" fontId="4" fillId="0" borderId="6" xfId="0" applyNumberFormat="1" applyFont="1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164" fontId="4" fillId="0" borderId="5" xfId="0" applyNumberFormat="1" applyFont="1" applyFill="1" applyBorder="1" applyAlignment="1">
      <alignment vertical="center"/>
    </xf>
    <xf numFmtId="1" fontId="4" fillId="0" borderId="5" xfId="0" applyNumberFormat="1" applyFont="1" applyFill="1" applyBorder="1" applyAlignment="1">
      <alignment vertical="center"/>
    </xf>
    <xf numFmtId="164" fontId="0" fillId="0" borderId="10" xfId="0" applyNumberFormat="1" applyFill="1" applyBorder="1" applyAlignment="1">
      <alignment vertical="center"/>
    </xf>
    <xf numFmtId="1" fontId="0" fillId="0" borderId="10" xfId="0" applyNumberFormat="1" applyFill="1" applyBorder="1" applyAlignment="1">
      <alignment vertical="center"/>
    </xf>
    <xf numFmtId="0" fontId="9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164" fontId="6" fillId="0" borderId="0" xfId="0" applyNumberFormat="1" applyFont="1" applyFill="1"/>
    <xf numFmtId="164" fontId="0" fillId="0" borderId="3" xfId="0" applyNumberFormat="1" applyFont="1" applyFill="1" applyBorder="1"/>
    <xf numFmtId="164" fontId="4" fillId="0" borderId="6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11" fillId="0" borderId="1" xfId="0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4" fillId="3" borderId="1" xfId="0" applyFont="1" applyFill="1" applyBorder="1"/>
    <xf numFmtId="0" fontId="11" fillId="0" borderId="1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="106" zoomScaleNormal="106" workbookViewId="0">
      <pane xSplit="2" ySplit="3" topLeftCell="C34" activePane="bottomRight" state="frozen"/>
      <selection activeCell="C237" sqref="C237"/>
      <selection pane="topRight" activeCell="C237" sqref="C237"/>
      <selection pane="bottomLeft" activeCell="C237" sqref="C237"/>
      <selection pane="bottomRight" activeCell="B45" sqref="B45"/>
    </sheetView>
  </sheetViews>
  <sheetFormatPr defaultRowHeight="15" x14ac:dyDescent="0.25"/>
  <cols>
    <col min="1" max="1" width="32.7109375" style="54" customWidth="1"/>
    <col min="2" max="2" width="12" customWidth="1"/>
    <col min="3" max="3" width="27.42578125" customWidth="1"/>
    <col min="4" max="4" width="7.7109375" customWidth="1"/>
    <col min="5" max="5" width="7.140625" customWidth="1"/>
    <col min="6" max="7" width="12.28515625" customWidth="1"/>
    <col min="8" max="9" width="12.85546875" customWidth="1"/>
    <col min="10" max="10" width="13" customWidth="1"/>
    <col min="11" max="11" width="12.7109375" customWidth="1"/>
    <col min="12" max="12" width="12.28515625" customWidth="1"/>
    <col min="13" max="13" width="9.140625" style="56"/>
    <col min="14" max="14" width="12.42578125" customWidth="1"/>
  </cols>
  <sheetData>
    <row r="1" spans="1:14" x14ac:dyDescent="0.25">
      <c r="A1" s="76" t="s">
        <v>49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4" ht="19.5" thickBot="1" x14ac:dyDescent="0.3"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4" ht="140.1" customHeight="1" thickBot="1" x14ac:dyDescent="0.3">
      <c r="A3" s="55" t="s">
        <v>19</v>
      </c>
      <c r="B3" s="18" t="s">
        <v>0</v>
      </c>
      <c r="C3" s="1" t="s">
        <v>5</v>
      </c>
      <c r="D3" s="3" t="s">
        <v>13</v>
      </c>
      <c r="E3" s="14" t="s">
        <v>9</v>
      </c>
      <c r="F3" s="3" t="s">
        <v>14</v>
      </c>
      <c r="G3" s="19" t="s">
        <v>15</v>
      </c>
      <c r="H3" s="3" t="s">
        <v>16</v>
      </c>
      <c r="I3" s="19" t="s">
        <v>17</v>
      </c>
      <c r="J3" s="3" t="s">
        <v>18</v>
      </c>
      <c r="K3" s="19" t="s">
        <v>1</v>
      </c>
      <c r="L3" s="19" t="s">
        <v>4</v>
      </c>
      <c r="M3" s="21"/>
      <c r="N3" s="21"/>
    </row>
    <row r="4" spans="1:14" ht="15.75" thickTop="1" x14ac:dyDescent="0.25">
      <c r="A4" s="66" t="s">
        <v>27</v>
      </c>
      <c r="B4" s="74">
        <v>1693962</v>
      </c>
      <c r="C4" s="10" t="s">
        <v>2</v>
      </c>
      <c r="D4" s="13">
        <v>1.4999999999999999E-2</v>
      </c>
      <c r="E4" s="32"/>
      <c r="F4" s="33"/>
      <c r="G4" s="33"/>
      <c r="H4" s="28">
        <v>1300</v>
      </c>
      <c r="I4" s="34">
        <f>D4*H4</f>
        <v>19.5</v>
      </c>
      <c r="J4" s="34">
        <f t="shared" ref="J4:J7" si="0">G4+I4</f>
        <v>19.5</v>
      </c>
      <c r="K4" s="34">
        <f t="shared" ref="K4:K5" si="1">J4*0.08</f>
        <v>1.56</v>
      </c>
      <c r="L4" s="34">
        <f t="shared" ref="L4:L7" si="2">J4+K4</f>
        <v>21.06</v>
      </c>
      <c r="N4" s="20"/>
    </row>
    <row r="5" spans="1:14" x14ac:dyDescent="0.25">
      <c r="A5" s="72"/>
      <c r="B5" s="78"/>
      <c r="C5" s="6" t="s">
        <v>3</v>
      </c>
      <c r="D5" s="31">
        <v>0.12</v>
      </c>
      <c r="E5" s="35"/>
      <c r="F5" s="31"/>
      <c r="G5" s="31"/>
      <c r="H5" s="36">
        <v>1300</v>
      </c>
      <c r="I5" s="31">
        <f>D5*H5</f>
        <v>156</v>
      </c>
      <c r="J5" s="31">
        <f t="shared" si="0"/>
        <v>156</v>
      </c>
      <c r="K5" s="7">
        <f t="shared" si="1"/>
        <v>12.48</v>
      </c>
      <c r="L5" s="31">
        <f t="shared" si="2"/>
        <v>168.48</v>
      </c>
      <c r="N5" s="20"/>
    </row>
    <row r="6" spans="1:14" x14ac:dyDescent="0.25">
      <c r="A6" s="72"/>
      <c r="B6" s="78"/>
      <c r="C6" s="6" t="s">
        <v>6</v>
      </c>
      <c r="D6" s="7">
        <v>6.3E-2</v>
      </c>
      <c r="E6" s="15">
        <v>1</v>
      </c>
      <c r="F6" s="31">
        <v>237.29</v>
      </c>
      <c r="G6" s="31">
        <f>E6*F6</f>
        <v>237.29</v>
      </c>
      <c r="H6" s="31">
        <v>50</v>
      </c>
      <c r="I6" s="31">
        <f>E6*H6</f>
        <v>50</v>
      </c>
      <c r="J6" s="31">
        <f t="shared" si="0"/>
        <v>287.28999999999996</v>
      </c>
      <c r="K6" s="31">
        <f>J6*0.08</f>
        <v>22.983199999999997</v>
      </c>
      <c r="L6" s="31">
        <f t="shared" si="2"/>
        <v>310.27319999999997</v>
      </c>
      <c r="N6" s="20"/>
    </row>
    <row r="7" spans="1:14" ht="15.75" thickBot="1" x14ac:dyDescent="0.3">
      <c r="A7" s="67"/>
      <c r="B7" s="75"/>
      <c r="C7" s="37" t="s">
        <v>23</v>
      </c>
      <c r="D7" s="38">
        <v>0.03</v>
      </c>
      <c r="E7" s="39"/>
      <c r="F7" s="38"/>
      <c r="G7" s="38"/>
      <c r="H7" s="38">
        <v>631.91200000000003</v>
      </c>
      <c r="I7" s="38">
        <f>D7*H7</f>
        <v>18.957360000000001</v>
      </c>
      <c r="J7" s="38">
        <f t="shared" si="0"/>
        <v>18.957360000000001</v>
      </c>
      <c r="K7" s="40">
        <f t="shared" ref="K7:K8" si="3">J7*0.08</f>
        <v>1.5165888000000001</v>
      </c>
      <c r="L7" s="38">
        <f t="shared" si="2"/>
        <v>20.473948800000002</v>
      </c>
      <c r="M7" s="57">
        <f>SUM(L4:L7)</f>
        <v>520.28714879999995</v>
      </c>
      <c r="N7" s="20" t="s">
        <v>21</v>
      </c>
    </row>
    <row r="8" spans="1:14" ht="15.75" thickTop="1" x14ac:dyDescent="0.25">
      <c r="A8" s="66" t="s">
        <v>28</v>
      </c>
      <c r="B8" s="74">
        <v>1655840</v>
      </c>
      <c r="C8" s="42" t="s">
        <v>24</v>
      </c>
      <c r="D8" s="43"/>
      <c r="E8" s="44">
        <v>1</v>
      </c>
      <c r="F8" s="43">
        <v>11.029</v>
      </c>
      <c r="G8" s="43">
        <f>E8*F8</f>
        <v>11.029</v>
      </c>
      <c r="H8" s="43">
        <v>1</v>
      </c>
      <c r="I8" s="43">
        <f>E8*H8</f>
        <v>1</v>
      </c>
      <c r="J8" s="43">
        <f>G8+I8</f>
        <v>12.029</v>
      </c>
      <c r="K8" s="43">
        <f t="shared" si="3"/>
        <v>0.96232000000000006</v>
      </c>
      <c r="L8" s="43">
        <f>J8+K8</f>
        <v>12.99132</v>
      </c>
      <c r="N8" s="20"/>
    </row>
    <row r="9" spans="1:14" x14ac:dyDescent="0.25">
      <c r="A9" s="72"/>
      <c r="B9" s="78"/>
      <c r="C9" s="6" t="s">
        <v>12</v>
      </c>
      <c r="D9" s="7">
        <v>0.32</v>
      </c>
      <c r="E9" s="15"/>
      <c r="F9" s="6"/>
      <c r="G9" s="6"/>
      <c r="H9" s="36">
        <v>445.71100000000001</v>
      </c>
      <c r="I9" s="36">
        <f>D9*H9</f>
        <v>142.62752</v>
      </c>
      <c r="J9" s="36">
        <f>G9+I9</f>
        <v>142.62752</v>
      </c>
      <c r="K9" s="36">
        <f>J9*0.08</f>
        <v>11.410201600000001</v>
      </c>
      <c r="L9" s="36">
        <f>J9+K9</f>
        <v>154.0377216</v>
      </c>
      <c r="N9" s="20"/>
    </row>
    <row r="10" spans="1:14" ht="15.75" thickBot="1" x14ac:dyDescent="0.3">
      <c r="A10" s="67"/>
      <c r="B10" s="75"/>
      <c r="C10" s="11" t="s">
        <v>11</v>
      </c>
      <c r="D10" s="24">
        <v>0.02</v>
      </c>
      <c r="E10" s="11"/>
      <c r="F10" s="11"/>
      <c r="G10" s="11"/>
      <c r="H10" s="11">
        <v>94.965000000000003</v>
      </c>
      <c r="I10" s="12">
        <f t="shared" ref="I10" si="4">D10*H10</f>
        <v>1.8993000000000002</v>
      </c>
      <c r="J10" s="12">
        <f>G10+I10</f>
        <v>1.8993000000000002</v>
      </c>
      <c r="K10" s="11">
        <f>J10*0.08</f>
        <v>0.15194400000000002</v>
      </c>
      <c r="L10" s="12">
        <f>J10+K10</f>
        <v>2.0512440000000001</v>
      </c>
      <c r="M10" s="57">
        <f>SUM(L8:L10)</f>
        <v>169.0802856</v>
      </c>
      <c r="N10" s="20" t="s">
        <v>21</v>
      </c>
    </row>
    <row r="11" spans="1:14" ht="15.75" thickTop="1" x14ac:dyDescent="0.25">
      <c r="A11" s="66" t="s">
        <v>30</v>
      </c>
      <c r="B11" s="74">
        <v>1507834</v>
      </c>
      <c r="C11" s="27" t="s">
        <v>29</v>
      </c>
      <c r="D11" s="28">
        <v>0.5</v>
      </c>
      <c r="E11" s="29"/>
      <c r="F11" s="28"/>
      <c r="G11" s="28"/>
      <c r="H11" s="28">
        <v>1300</v>
      </c>
      <c r="I11" s="28">
        <f>D11*H11</f>
        <v>650</v>
      </c>
      <c r="J11" s="28">
        <f t="shared" ref="J11:J16" si="5">G11+I11</f>
        <v>650</v>
      </c>
      <c r="K11" s="28">
        <f t="shared" ref="K11:K12" si="6">J11*0.08</f>
        <v>52</v>
      </c>
      <c r="L11" s="28">
        <f t="shared" ref="L11:L12" si="7">J11+K11</f>
        <v>702</v>
      </c>
      <c r="N11" s="20"/>
    </row>
    <row r="12" spans="1:14" x14ac:dyDescent="0.25">
      <c r="A12" s="72"/>
      <c r="B12" s="78"/>
      <c r="C12" s="6" t="s">
        <v>25</v>
      </c>
      <c r="D12" s="7"/>
      <c r="E12" s="15">
        <v>1</v>
      </c>
      <c r="F12" s="31">
        <v>38.5</v>
      </c>
      <c r="G12" s="31">
        <f>E12*F12</f>
        <v>38.5</v>
      </c>
      <c r="H12" s="31">
        <v>2.5</v>
      </c>
      <c r="I12" s="31">
        <f>E12*H12</f>
        <v>2.5</v>
      </c>
      <c r="J12" s="7">
        <f t="shared" si="5"/>
        <v>41</v>
      </c>
      <c r="K12" s="7">
        <f t="shared" si="6"/>
        <v>3.2800000000000002</v>
      </c>
      <c r="L12" s="7">
        <f t="shared" si="7"/>
        <v>44.28</v>
      </c>
      <c r="N12" s="20"/>
    </row>
    <row r="13" spans="1:14" x14ac:dyDescent="0.25">
      <c r="A13" s="72"/>
      <c r="B13" s="78"/>
      <c r="C13" s="6" t="s">
        <v>6</v>
      </c>
      <c r="D13" s="7">
        <v>0.1</v>
      </c>
      <c r="E13" s="15">
        <v>1</v>
      </c>
      <c r="F13" s="31">
        <v>275.42</v>
      </c>
      <c r="G13" s="31">
        <f>E13*F13</f>
        <v>275.42</v>
      </c>
      <c r="H13" s="31">
        <v>50</v>
      </c>
      <c r="I13" s="31">
        <f>E13*H13</f>
        <v>50</v>
      </c>
      <c r="J13" s="31">
        <f t="shared" si="5"/>
        <v>325.42</v>
      </c>
      <c r="K13" s="31">
        <f>J13*0.08</f>
        <v>26.033600000000003</v>
      </c>
      <c r="L13" s="31">
        <f>J13+K13</f>
        <v>351.45359999999999</v>
      </c>
      <c r="N13" s="20"/>
    </row>
    <row r="14" spans="1:14" x14ac:dyDescent="0.25">
      <c r="A14" s="72"/>
      <c r="B14" s="78"/>
      <c r="C14" s="6" t="s">
        <v>7</v>
      </c>
      <c r="D14" s="31">
        <v>0.06</v>
      </c>
      <c r="E14" s="35"/>
      <c r="F14" s="31"/>
      <c r="G14" s="31"/>
      <c r="H14" s="36">
        <v>1300</v>
      </c>
      <c r="I14" s="31">
        <f>D14*H14</f>
        <v>78</v>
      </c>
      <c r="J14" s="31">
        <f t="shared" si="5"/>
        <v>78</v>
      </c>
      <c r="K14" s="7">
        <f t="shared" ref="K14:K16" si="8">J14*0.08</f>
        <v>6.24</v>
      </c>
      <c r="L14" s="31">
        <f t="shared" ref="L14:L16" si="9">J14+K14</f>
        <v>84.24</v>
      </c>
      <c r="N14" s="20"/>
    </row>
    <row r="15" spans="1:14" ht="15.75" thickBot="1" x14ac:dyDescent="0.3">
      <c r="A15" s="67"/>
      <c r="B15" s="75"/>
      <c r="C15" s="37" t="s">
        <v>23</v>
      </c>
      <c r="D15" s="38">
        <v>7.0000000000000007E-2</v>
      </c>
      <c r="E15" s="39"/>
      <c r="F15" s="38"/>
      <c r="G15" s="38"/>
      <c r="H15" s="38">
        <v>631.91200000000003</v>
      </c>
      <c r="I15" s="38">
        <f t="shared" ref="I15" si="10">D15*H15</f>
        <v>44.233840000000008</v>
      </c>
      <c r="J15" s="38">
        <f t="shared" si="5"/>
        <v>44.233840000000008</v>
      </c>
      <c r="K15" s="40">
        <f t="shared" si="8"/>
        <v>3.5387072000000006</v>
      </c>
      <c r="L15" s="38">
        <f t="shared" si="9"/>
        <v>47.772547200000005</v>
      </c>
      <c r="M15" s="57">
        <f>SUM(L11:L15)</f>
        <v>1229.7461472</v>
      </c>
      <c r="N15" s="20" t="s">
        <v>21</v>
      </c>
    </row>
    <row r="16" spans="1:14" ht="15.75" thickTop="1" x14ac:dyDescent="0.25">
      <c r="A16" s="70" t="s">
        <v>31</v>
      </c>
      <c r="B16" s="68">
        <v>1607581</v>
      </c>
      <c r="C16" s="27" t="s">
        <v>7</v>
      </c>
      <c r="D16" s="28">
        <v>2.5000000000000001E-2</v>
      </c>
      <c r="E16" s="29"/>
      <c r="F16" s="28"/>
      <c r="G16" s="28"/>
      <c r="H16" s="28">
        <v>1300</v>
      </c>
      <c r="I16" s="28">
        <f>D16*H16</f>
        <v>32.5</v>
      </c>
      <c r="J16" s="28">
        <f t="shared" si="5"/>
        <v>32.5</v>
      </c>
      <c r="K16" s="28">
        <f t="shared" si="8"/>
        <v>2.6</v>
      </c>
      <c r="L16" s="28">
        <f t="shared" si="9"/>
        <v>35.1</v>
      </c>
      <c r="N16" s="20"/>
    </row>
    <row r="17" spans="1:14" ht="15.75" thickBot="1" x14ac:dyDescent="0.3">
      <c r="A17" s="71"/>
      <c r="B17" s="69"/>
      <c r="C17" s="37" t="s">
        <v>26</v>
      </c>
      <c r="D17" s="38">
        <v>0.04</v>
      </c>
      <c r="E17" s="39"/>
      <c r="F17" s="38"/>
      <c r="G17" s="38"/>
      <c r="H17" s="38">
        <v>50</v>
      </c>
      <c r="I17" s="38">
        <f t="shared" ref="I17" si="11">D17*H17</f>
        <v>2</v>
      </c>
      <c r="J17" s="38">
        <f t="shared" ref="J17" si="12">G17+I17</f>
        <v>2</v>
      </c>
      <c r="K17" s="40">
        <f t="shared" ref="K17" si="13">J17*0.08</f>
        <v>0.16</v>
      </c>
      <c r="L17" s="38">
        <f t="shared" ref="L17" si="14">J17+K17</f>
        <v>2.16</v>
      </c>
      <c r="M17" s="57">
        <f>SUM(L16:L17)</f>
        <v>37.260000000000005</v>
      </c>
      <c r="N17" s="20" t="s">
        <v>20</v>
      </c>
    </row>
    <row r="18" spans="1:14" ht="30" customHeight="1" thickTop="1" thickBot="1" x14ac:dyDescent="0.3">
      <c r="A18" s="45" t="s">
        <v>32</v>
      </c>
      <c r="B18" s="17">
        <v>1782668</v>
      </c>
      <c r="C18" s="25" t="s">
        <v>7</v>
      </c>
      <c r="D18" s="46">
        <v>0.08</v>
      </c>
      <c r="E18" s="47"/>
      <c r="F18" s="9"/>
      <c r="G18" s="9"/>
      <c r="H18" s="26">
        <v>1300</v>
      </c>
      <c r="I18" s="26">
        <f t="shared" ref="I18" si="15">D18*H18</f>
        <v>104</v>
      </c>
      <c r="J18" s="26">
        <f t="shared" ref="J18:J21" si="16">G18+I18</f>
        <v>104</v>
      </c>
      <c r="K18" s="26">
        <f t="shared" ref="K18:K20" si="17">J18*0.08</f>
        <v>8.32</v>
      </c>
      <c r="L18" s="26">
        <f t="shared" ref="L18:L20" si="18">J18+K18</f>
        <v>112.32</v>
      </c>
      <c r="M18" s="57">
        <f>SUM(L18)</f>
        <v>112.32</v>
      </c>
      <c r="N18" s="20" t="s">
        <v>20</v>
      </c>
    </row>
    <row r="19" spans="1:14" ht="15.75" thickTop="1" x14ac:dyDescent="0.25">
      <c r="A19" s="66" t="s">
        <v>33</v>
      </c>
      <c r="B19" s="68">
        <v>1982311</v>
      </c>
      <c r="C19" s="27" t="s">
        <v>8</v>
      </c>
      <c r="D19" s="28">
        <v>0.05</v>
      </c>
      <c r="E19" s="29"/>
      <c r="F19" s="28"/>
      <c r="G19" s="28"/>
      <c r="H19" s="28">
        <v>1300</v>
      </c>
      <c r="I19" s="28">
        <f>D19*H19</f>
        <v>65</v>
      </c>
      <c r="J19" s="28">
        <f t="shared" si="16"/>
        <v>65</v>
      </c>
      <c r="K19" s="28">
        <f t="shared" si="17"/>
        <v>5.2</v>
      </c>
      <c r="L19" s="28">
        <f t="shared" si="18"/>
        <v>70.2</v>
      </c>
      <c r="N19" s="20"/>
    </row>
    <row r="20" spans="1:14" x14ac:dyDescent="0.25">
      <c r="A20" s="72"/>
      <c r="B20" s="73"/>
      <c r="C20" s="6" t="s">
        <v>7</v>
      </c>
      <c r="D20" s="31">
        <v>0.2</v>
      </c>
      <c r="E20" s="35"/>
      <c r="F20" s="31"/>
      <c r="G20" s="31"/>
      <c r="H20" s="36">
        <v>1300</v>
      </c>
      <c r="I20" s="31">
        <f>D20*H20</f>
        <v>260</v>
      </c>
      <c r="J20" s="31">
        <f t="shared" si="16"/>
        <v>260</v>
      </c>
      <c r="K20" s="7">
        <f t="shared" si="17"/>
        <v>20.8</v>
      </c>
      <c r="L20" s="31">
        <f t="shared" si="18"/>
        <v>280.8</v>
      </c>
      <c r="N20" s="20"/>
    </row>
    <row r="21" spans="1:14" ht="15.75" thickBot="1" x14ac:dyDescent="0.3">
      <c r="A21" s="67"/>
      <c r="B21" s="69"/>
      <c r="C21" s="5" t="s">
        <v>6</v>
      </c>
      <c r="D21" s="8">
        <v>0.25</v>
      </c>
      <c r="E21" s="16">
        <v>1</v>
      </c>
      <c r="F21" s="30">
        <v>330.51</v>
      </c>
      <c r="G21" s="30">
        <f>E21*F21</f>
        <v>330.51</v>
      </c>
      <c r="H21" s="30">
        <v>50</v>
      </c>
      <c r="I21" s="30">
        <f>E21*H21</f>
        <v>50</v>
      </c>
      <c r="J21" s="30">
        <f t="shared" si="16"/>
        <v>380.51</v>
      </c>
      <c r="K21" s="30">
        <f>J21*0.08</f>
        <v>30.440799999999999</v>
      </c>
      <c r="L21" s="30">
        <f>J21+K21</f>
        <v>410.95080000000002</v>
      </c>
      <c r="M21" s="57">
        <f>SUM(L19:L21)</f>
        <v>761.95080000000007</v>
      </c>
      <c r="N21" s="20" t="s">
        <v>20</v>
      </c>
    </row>
    <row r="22" spans="1:14" ht="30" customHeight="1" thickTop="1" thickBot="1" x14ac:dyDescent="0.3">
      <c r="A22" s="45" t="s">
        <v>34</v>
      </c>
      <c r="B22" s="17">
        <v>1993696</v>
      </c>
      <c r="C22" s="25" t="s">
        <v>7</v>
      </c>
      <c r="D22" s="46">
        <v>0.09</v>
      </c>
      <c r="E22" s="47"/>
      <c r="F22" s="9"/>
      <c r="G22" s="9"/>
      <c r="H22" s="26">
        <v>1300</v>
      </c>
      <c r="I22" s="26">
        <f t="shared" ref="I22" si="19">D22*H22</f>
        <v>117</v>
      </c>
      <c r="J22" s="26">
        <f t="shared" ref="J22" si="20">G22+I22</f>
        <v>117</v>
      </c>
      <c r="K22" s="26">
        <f t="shared" ref="K22" si="21">J22*0.08</f>
        <v>9.36</v>
      </c>
      <c r="L22" s="26">
        <f t="shared" ref="L22" si="22">J22+K22</f>
        <v>126.36</v>
      </c>
      <c r="M22" s="57">
        <f>SUM(L22)</f>
        <v>126.36</v>
      </c>
      <c r="N22" s="20" t="s">
        <v>20</v>
      </c>
    </row>
    <row r="23" spans="1:14" ht="30" customHeight="1" thickTop="1" thickBot="1" x14ac:dyDescent="0.3">
      <c r="A23" s="45" t="s">
        <v>35</v>
      </c>
      <c r="B23" s="17">
        <v>1982033</v>
      </c>
      <c r="C23" s="25" t="s">
        <v>7</v>
      </c>
      <c r="D23" s="46">
        <v>7.0000000000000007E-2</v>
      </c>
      <c r="E23" s="47"/>
      <c r="F23" s="9"/>
      <c r="G23" s="9"/>
      <c r="H23" s="26">
        <v>1300</v>
      </c>
      <c r="I23" s="26">
        <f t="shared" ref="I23" si="23">D23*H23</f>
        <v>91.000000000000014</v>
      </c>
      <c r="J23" s="26">
        <f t="shared" ref="J23:J26" si="24">G23+I23</f>
        <v>91.000000000000014</v>
      </c>
      <c r="K23" s="26">
        <f t="shared" ref="K23:K25" si="25">J23*0.08</f>
        <v>7.2800000000000011</v>
      </c>
      <c r="L23" s="26">
        <f t="shared" ref="L23:L25" si="26">J23+K23</f>
        <v>98.280000000000015</v>
      </c>
      <c r="M23" s="57">
        <f>SUM(L23)</f>
        <v>98.280000000000015</v>
      </c>
      <c r="N23" s="20" t="s">
        <v>21</v>
      </c>
    </row>
    <row r="24" spans="1:14" ht="15.75" thickTop="1" x14ac:dyDescent="0.25">
      <c r="A24" s="66" t="s">
        <v>36</v>
      </c>
      <c r="B24" s="68">
        <v>1985570</v>
      </c>
      <c r="C24" s="27" t="s">
        <v>10</v>
      </c>
      <c r="D24" s="28">
        <v>0.3</v>
      </c>
      <c r="E24" s="29"/>
      <c r="F24" s="28"/>
      <c r="G24" s="28"/>
      <c r="H24" s="28">
        <v>1300</v>
      </c>
      <c r="I24" s="28">
        <f>D24*H24</f>
        <v>390</v>
      </c>
      <c r="J24" s="28">
        <f t="shared" si="24"/>
        <v>390</v>
      </c>
      <c r="K24" s="28">
        <f t="shared" si="25"/>
        <v>31.2</v>
      </c>
      <c r="L24" s="28">
        <f t="shared" si="26"/>
        <v>421.2</v>
      </c>
      <c r="N24" s="20"/>
    </row>
    <row r="25" spans="1:14" x14ac:dyDescent="0.25">
      <c r="A25" s="72"/>
      <c r="B25" s="73"/>
      <c r="C25" s="6" t="s">
        <v>7</v>
      </c>
      <c r="D25" s="31">
        <v>0.03</v>
      </c>
      <c r="E25" s="35"/>
      <c r="F25" s="31"/>
      <c r="G25" s="31"/>
      <c r="H25" s="36">
        <v>1300</v>
      </c>
      <c r="I25" s="31">
        <f>D25*H25</f>
        <v>39</v>
      </c>
      <c r="J25" s="31">
        <f t="shared" si="24"/>
        <v>39</v>
      </c>
      <c r="K25" s="7">
        <f t="shared" si="25"/>
        <v>3.12</v>
      </c>
      <c r="L25" s="31">
        <f t="shared" si="26"/>
        <v>42.12</v>
      </c>
      <c r="N25" s="20"/>
    </row>
    <row r="26" spans="1:14" ht="15.75" thickBot="1" x14ac:dyDescent="0.3">
      <c r="A26" s="67"/>
      <c r="B26" s="69"/>
      <c r="C26" s="5" t="s">
        <v>6</v>
      </c>
      <c r="D26" s="8">
        <v>1.6E-2</v>
      </c>
      <c r="E26" s="16">
        <v>1</v>
      </c>
      <c r="F26" s="30">
        <v>155</v>
      </c>
      <c r="G26" s="30">
        <f>E26*F26</f>
        <v>155</v>
      </c>
      <c r="H26" s="30">
        <v>50</v>
      </c>
      <c r="I26" s="30">
        <f>E26*H26</f>
        <v>50</v>
      </c>
      <c r="J26" s="30">
        <f t="shared" si="24"/>
        <v>205</v>
      </c>
      <c r="K26" s="30">
        <f>J26*0.08</f>
        <v>16.399999999999999</v>
      </c>
      <c r="L26" s="30">
        <f>J26+K26</f>
        <v>221.4</v>
      </c>
      <c r="M26" s="57">
        <f>SUM(L24:L26)</f>
        <v>684.72</v>
      </c>
      <c r="N26" s="20" t="s">
        <v>21</v>
      </c>
    </row>
    <row r="27" spans="1:14" ht="18" customHeight="1" thickTop="1" x14ac:dyDescent="0.25">
      <c r="A27" s="66" t="s">
        <v>37</v>
      </c>
      <c r="B27" s="74">
        <v>2019473</v>
      </c>
      <c r="C27" s="27" t="s">
        <v>3</v>
      </c>
      <c r="D27" s="52">
        <v>0.02</v>
      </c>
      <c r="E27" s="53"/>
      <c r="F27" s="10"/>
      <c r="G27" s="10"/>
      <c r="H27" s="28">
        <v>1300</v>
      </c>
      <c r="I27" s="28">
        <f t="shared" ref="I27" si="27">D27*H27</f>
        <v>26</v>
      </c>
      <c r="J27" s="28">
        <f t="shared" ref="J27" si="28">G27+I27</f>
        <v>26</v>
      </c>
      <c r="K27" s="28">
        <f t="shared" ref="K27" si="29">J27*0.08</f>
        <v>2.08</v>
      </c>
      <c r="L27" s="28">
        <f t="shared" ref="L27" si="30">J27+K27</f>
        <v>28.08</v>
      </c>
      <c r="N27" s="20"/>
    </row>
    <row r="28" spans="1:14" ht="18" customHeight="1" thickBot="1" x14ac:dyDescent="0.3">
      <c r="A28" s="67"/>
      <c r="B28" s="75"/>
      <c r="C28" s="49" t="s">
        <v>22</v>
      </c>
      <c r="D28" s="50">
        <v>0.16</v>
      </c>
      <c r="E28" s="51">
        <v>1</v>
      </c>
      <c r="F28" s="50">
        <v>107.69</v>
      </c>
      <c r="G28" s="50">
        <f>E28*F28</f>
        <v>107.69</v>
      </c>
      <c r="H28" s="50">
        <v>10.939</v>
      </c>
      <c r="I28" s="50">
        <f>E28*H28</f>
        <v>10.939</v>
      </c>
      <c r="J28" s="50">
        <f t="shared" ref="J28:J31" si="31">G28+I28</f>
        <v>118.62899999999999</v>
      </c>
      <c r="K28" s="50">
        <f t="shared" ref="K28:K30" si="32">J28*0.08</f>
        <v>9.4903199999999988</v>
      </c>
      <c r="L28" s="50">
        <f t="shared" ref="L28:L30" si="33">J28+K28</f>
        <v>128.11931999999999</v>
      </c>
      <c r="M28" s="57">
        <f>SUM(L27:L28)</f>
        <v>156.19932</v>
      </c>
      <c r="N28" s="20" t="s">
        <v>21</v>
      </c>
    </row>
    <row r="29" spans="1:14" ht="15.75" thickTop="1" x14ac:dyDescent="0.25">
      <c r="A29" s="66" t="s">
        <v>38</v>
      </c>
      <c r="B29" s="68" t="s">
        <v>39</v>
      </c>
      <c r="C29" s="27" t="s">
        <v>2</v>
      </c>
      <c r="D29" s="28">
        <v>0.15</v>
      </c>
      <c r="E29" s="29"/>
      <c r="F29" s="28"/>
      <c r="G29" s="28"/>
      <c r="H29" s="28">
        <v>1300</v>
      </c>
      <c r="I29" s="28">
        <f>D29*H29</f>
        <v>195</v>
      </c>
      <c r="J29" s="28">
        <f t="shared" si="31"/>
        <v>195</v>
      </c>
      <c r="K29" s="28">
        <f t="shared" si="32"/>
        <v>15.6</v>
      </c>
      <c r="L29" s="28">
        <f t="shared" si="33"/>
        <v>210.6</v>
      </c>
      <c r="N29" s="20"/>
    </row>
    <row r="30" spans="1:14" x14ac:dyDescent="0.25">
      <c r="A30" s="72"/>
      <c r="B30" s="73"/>
      <c r="C30" s="6" t="s">
        <v>3</v>
      </c>
      <c r="D30" s="31">
        <v>0.35</v>
      </c>
      <c r="E30" s="35"/>
      <c r="F30" s="31"/>
      <c r="G30" s="31"/>
      <c r="H30" s="36">
        <v>1300</v>
      </c>
      <c r="I30" s="31">
        <f>D30*H30</f>
        <v>454.99999999999994</v>
      </c>
      <c r="J30" s="31">
        <f t="shared" si="31"/>
        <v>454.99999999999994</v>
      </c>
      <c r="K30" s="7">
        <f t="shared" si="32"/>
        <v>36.4</v>
      </c>
      <c r="L30" s="31">
        <f t="shared" si="33"/>
        <v>491.39999999999992</v>
      </c>
      <c r="N30" s="20"/>
    </row>
    <row r="31" spans="1:14" ht="15.75" thickBot="1" x14ac:dyDescent="0.3">
      <c r="A31" s="67"/>
      <c r="B31" s="69"/>
      <c r="C31" s="5" t="s">
        <v>6</v>
      </c>
      <c r="D31" s="8">
        <v>6.3E-2</v>
      </c>
      <c r="E31" s="16">
        <v>1</v>
      </c>
      <c r="F31" s="30">
        <v>237.29</v>
      </c>
      <c r="G31" s="30">
        <f>E31*F31</f>
        <v>237.29</v>
      </c>
      <c r="H31" s="30">
        <v>50</v>
      </c>
      <c r="I31" s="30">
        <f>E31*H31</f>
        <v>50</v>
      </c>
      <c r="J31" s="30">
        <f t="shared" si="31"/>
        <v>287.28999999999996</v>
      </c>
      <c r="K31" s="30">
        <f>J31*0.08</f>
        <v>22.983199999999997</v>
      </c>
      <c r="L31" s="30">
        <f>J31+K31</f>
        <v>310.27319999999997</v>
      </c>
      <c r="M31" s="57">
        <f>SUM(L29:L31)</f>
        <v>1012.2731999999999</v>
      </c>
      <c r="N31" s="20" t="s">
        <v>21</v>
      </c>
    </row>
    <row r="32" spans="1:14" ht="30" customHeight="1" thickTop="1" thickBot="1" x14ac:dyDescent="0.3">
      <c r="A32" s="45" t="s">
        <v>40</v>
      </c>
      <c r="B32" s="17">
        <v>2026520</v>
      </c>
      <c r="C32" s="25" t="s">
        <v>3</v>
      </c>
      <c r="D32" s="46">
        <v>0.06</v>
      </c>
      <c r="E32" s="47"/>
      <c r="F32" s="9"/>
      <c r="G32" s="9"/>
      <c r="H32" s="26">
        <v>1300</v>
      </c>
      <c r="I32" s="26">
        <f t="shared" ref="I32" si="34">D32*H32</f>
        <v>78</v>
      </c>
      <c r="J32" s="26">
        <f t="shared" ref="J32" si="35">G32+I32</f>
        <v>78</v>
      </c>
      <c r="K32" s="26">
        <f t="shared" ref="K32" si="36">J32*0.08</f>
        <v>6.24</v>
      </c>
      <c r="L32" s="26">
        <f t="shared" ref="L32" si="37">J32+K32</f>
        <v>84.24</v>
      </c>
      <c r="M32" s="57">
        <f>SUM(L32)</f>
        <v>84.24</v>
      </c>
      <c r="N32" s="20" t="s">
        <v>21</v>
      </c>
    </row>
    <row r="33" spans="1:14" ht="30" customHeight="1" thickTop="1" thickBot="1" x14ac:dyDescent="0.3">
      <c r="A33" s="45" t="s">
        <v>41</v>
      </c>
      <c r="B33" s="17">
        <v>2006801</v>
      </c>
      <c r="C33" s="25" t="s">
        <v>3</v>
      </c>
      <c r="D33" s="46">
        <v>0.2</v>
      </c>
      <c r="E33" s="47"/>
      <c r="F33" s="9"/>
      <c r="G33" s="9"/>
      <c r="H33" s="26">
        <v>1300</v>
      </c>
      <c r="I33" s="26">
        <f t="shared" ref="I33" si="38">D33*H33</f>
        <v>260</v>
      </c>
      <c r="J33" s="26">
        <f t="shared" ref="J33:J36" si="39">G33+I33</f>
        <v>260</v>
      </c>
      <c r="K33" s="26">
        <f t="shared" ref="K33:K35" si="40">J33*0.08</f>
        <v>20.8</v>
      </c>
      <c r="L33" s="26">
        <f t="shared" ref="L33:L35" si="41">J33+K33</f>
        <v>280.8</v>
      </c>
      <c r="M33" s="57">
        <f>SUM(L33)</f>
        <v>280.8</v>
      </c>
      <c r="N33" s="20" t="s">
        <v>21</v>
      </c>
    </row>
    <row r="34" spans="1:14" ht="15.75" thickTop="1" x14ac:dyDescent="0.25">
      <c r="A34" s="66" t="s">
        <v>42</v>
      </c>
      <c r="B34" s="68" t="s">
        <v>43</v>
      </c>
      <c r="C34" s="27" t="s">
        <v>2</v>
      </c>
      <c r="D34" s="28">
        <v>0.01</v>
      </c>
      <c r="E34" s="29"/>
      <c r="F34" s="28"/>
      <c r="G34" s="28"/>
      <c r="H34" s="28">
        <v>1300</v>
      </c>
      <c r="I34" s="28">
        <f>D34*H34</f>
        <v>13</v>
      </c>
      <c r="J34" s="28">
        <f t="shared" si="39"/>
        <v>13</v>
      </c>
      <c r="K34" s="28">
        <f t="shared" si="40"/>
        <v>1.04</v>
      </c>
      <c r="L34" s="28">
        <f t="shared" si="41"/>
        <v>14.04</v>
      </c>
      <c r="N34" s="20"/>
    </row>
    <row r="35" spans="1:14" x14ac:dyDescent="0.25">
      <c r="A35" s="72"/>
      <c r="B35" s="73"/>
      <c r="C35" s="6" t="s">
        <v>3</v>
      </c>
      <c r="D35" s="31">
        <v>0.13</v>
      </c>
      <c r="E35" s="35"/>
      <c r="F35" s="31"/>
      <c r="G35" s="31"/>
      <c r="H35" s="36">
        <v>1300</v>
      </c>
      <c r="I35" s="31">
        <f>D35*H35</f>
        <v>169</v>
      </c>
      <c r="J35" s="31">
        <f t="shared" si="39"/>
        <v>169</v>
      </c>
      <c r="K35" s="7">
        <f t="shared" si="40"/>
        <v>13.52</v>
      </c>
      <c r="L35" s="31">
        <f t="shared" si="41"/>
        <v>182.52</v>
      </c>
      <c r="N35" s="20"/>
    </row>
    <row r="36" spans="1:14" ht="15.75" thickBot="1" x14ac:dyDescent="0.3">
      <c r="A36" s="67"/>
      <c r="B36" s="69"/>
      <c r="C36" s="5" t="s">
        <v>6</v>
      </c>
      <c r="D36" s="8">
        <v>0.16</v>
      </c>
      <c r="E36" s="16">
        <v>1</v>
      </c>
      <c r="F36" s="30">
        <v>292.37</v>
      </c>
      <c r="G36" s="30">
        <f>E36*F36</f>
        <v>292.37</v>
      </c>
      <c r="H36" s="30">
        <v>50</v>
      </c>
      <c r="I36" s="30">
        <f>E36*H36</f>
        <v>50</v>
      </c>
      <c r="J36" s="30">
        <f t="shared" si="39"/>
        <v>342.37</v>
      </c>
      <c r="K36" s="30">
        <f>J36*0.08</f>
        <v>27.389600000000002</v>
      </c>
      <c r="L36" s="30">
        <f>J36+K36</f>
        <v>369.75959999999998</v>
      </c>
      <c r="M36" s="57">
        <f>SUM(L34:L36)</f>
        <v>566.31960000000004</v>
      </c>
      <c r="N36" s="20" t="s">
        <v>21</v>
      </c>
    </row>
    <row r="37" spans="1:14" ht="15.75" thickTop="1" x14ac:dyDescent="0.25">
      <c r="A37" s="66" t="s">
        <v>44</v>
      </c>
      <c r="B37" s="68" t="s">
        <v>45</v>
      </c>
      <c r="C37" s="27" t="s">
        <v>2</v>
      </c>
      <c r="D37" s="28">
        <v>0.08</v>
      </c>
      <c r="E37" s="29"/>
      <c r="F37" s="28"/>
      <c r="G37" s="28"/>
      <c r="H37" s="28">
        <v>1300</v>
      </c>
      <c r="I37" s="28">
        <f>D37*H37</f>
        <v>104</v>
      </c>
      <c r="J37" s="28">
        <f t="shared" ref="J37:J40" si="42">G37+I37</f>
        <v>104</v>
      </c>
      <c r="K37" s="28">
        <f t="shared" ref="K37:K38" si="43">J37*0.08</f>
        <v>8.32</v>
      </c>
      <c r="L37" s="28">
        <f t="shared" ref="L37:L38" si="44">J37+K37</f>
        <v>112.32</v>
      </c>
      <c r="N37" s="20"/>
    </row>
    <row r="38" spans="1:14" x14ac:dyDescent="0.25">
      <c r="A38" s="72"/>
      <c r="B38" s="73"/>
      <c r="C38" s="6" t="s">
        <v>3</v>
      </c>
      <c r="D38" s="31">
        <v>0.43</v>
      </c>
      <c r="E38" s="35"/>
      <c r="F38" s="31"/>
      <c r="G38" s="31"/>
      <c r="H38" s="36">
        <v>1300</v>
      </c>
      <c r="I38" s="31">
        <f>D38*H38</f>
        <v>559</v>
      </c>
      <c r="J38" s="31">
        <f t="shared" si="42"/>
        <v>559</v>
      </c>
      <c r="K38" s="7">
        <f t="shared" si="43"/>
        <v>44.72</v>
      </c>
      <c r="L38" s="31">
        <f t="shared" si="44"/>
        <v>603.72</v>
      </c>
      <c r="N38" s="20"/>
    </row>
    <row r="39" spans="1:14" ht="15.75" thickBot="1" x14ac:dyDescent="0.3">
      <c r="A39" s="67"/>
      <c r="B39" s="69"/>
      <c r="C39" s="5" t="s">
        <v>6</v>
      </c>
      <c r="D39" s="8">
        <v>0.1</v>
      </c>
      <c r="E39" s="16">
        <v>1</v>
      </c>
      <c r="F39" s="30">
        <v>275.42</v>
      </c>
      <c r="G39" s="30">
        <f>E39*F39</f>
        <v>275.42</v>
      </c>
      <c r="H39" s="30">
        <v>50</v>
      </c>
      <c r="I39" s="30">
        <f>E39*H39</f>
        <v>50</v>
      </c>
      <c r="J39" s="30">
        <f t="shared" si="42"/>
        <v>325.42</v>
      </c>
      <c r="K39" s="30">
        <f>J39*0.08</f>
        <v>26.033600000000003</v>
      </c>
      <c r="L39" s="30">
        <f>J39+K39</f>
        <v>351.45359999999999</v>
      </c>
      <c r="M39" s="57">
        <f>SUM(L37:L39)</f>
        <v>1067.4936</v>
      </c>
      <c r="N39" s="20" t="s">
        <v>21</v>
      </c>
    </row>
    <row r="40" spans="1:14" ht="30" customHeight="1" thickTop="1" thickBot="1" x14ac:dyDescent="0.3">
      <c r="A40" s="45" t="s">
        <v>46</v>
      </c>
      <c r="B40" s="17">
        <v>2045664</v>
      </c>
      <c r="C40" s="25" t="s">
        <v>7</v>
      </c>
      <c r="D40" s="46">
        <v>0.12</v>
      </c>
      <c r="E40" s="47"/>
      <c r="F40" s="9"/>
      <c r="G40" s="9"/>
      <c r="H40" s="26">
        <v>1300</v>
      </c>
      <c r="I40" s="26">
        <f t="shared" ref="I40" si="45">D40*H40</f>
        <v>156</v>
      </c>
      <c r="J40" s="26">
        <f t="shared" si="42"/>
        <v>156</v>
      </c>
      <c r="K40" s="26">
        <f t="shared" ref="K40:K41" si="46">J40*0.08</f>
        <v>12.48</v>
      </c>
      <c r="L40" s="26">
        <f t="shared" ref="L40:L41" si="47">J40+K40</f>
        <v>168.48</v>
      </c>
      <c r="M40" s="57">
        <f>SUM(L40)</f>
        <v>168.48</v>
      </c>
      <c r="N40" s="20" t="s">
        <v>20</v>
      </c>
    </row>
    <row r="41" spans="1:14" ht="18" customHeight="1" thickTop="1" x14ac:dyDescent="0.25">
      <c r="A41" s="66" t="s">
        <v>47</v>
      </c>
      <c r="B41" s="68">
        <v>2022874</v>
      </c>
      <c r="C41" s="27" t="s">
        <v>8</v>
      </c>
      <c r="D41" s="28">
        <v>0.17</v>
      </c>
      <c r="E41" s="29"/>
      <c r="F41" s="28"/>
      <c r="G41" s="28"/>
      <c r="H41" s="28">
        <v>1300</v>
      </c>
      <c r="I41" s="28">
        <f>D41*H41</f>
        <v>221.00000000000003</v>
      </c>
      <c r="J41" s="28">
        <f t="shared" ref="J41:J42" si="48">G41+I41</f>
        <v>221.00000000000003</v>
      </c>
      <c r="K41" s="28">
        <f t="shared" si="46"/>
        <v>17.680000000000003</v>
      </c>
      <c r="L41" s="28">
        <f t="shared" si="47"/>
        <v>238.68000000000004</v>
      </c>
      <c r="N41" s="20"/>
    </row>
    <row r="42" spans="1:14" ht="18" customHeight="1" thickBot="1" x14ac:dyDescent="0.3">
      <c r="A42" s="67"/>
      <c r="B42" s="69"/>
      <c r="C42" s="5" t="s">
        <v>6</v>
      </c>
      <c r="D42" s="8">
        <v>2.5000000000000001E-2</v>
      </c>
      <c r="E42" s="16">
        <v>1</v>
      </c>
      <c r="F42" s="30">
        <v>194.92</v>
      </c>
      <c r="G42" s="30">
        <f>E42*F42</f>
        <v>194.92</v>
      </c>
      <c r="H42" s="30">
        <v>50</v>
      </c>
      <c r="I42" s="30">
        <f>E42*H42</f>
        <v>50</v>
      </c>
      <c r="J42" s="30">
        <f t="shared" si="48"/>
        <v>244.92</v>
      </c>
      <c r="K42" s="30">
        <f>J42*0.08</f>
        <v>19.593599999999999</v>
      </c>
      <c r="L42" s="30">
        <f>J42+K42</f>
        <v>264.5136</v>
      </c>
      <c r="M42" s="57">
        <f>SUM(L41:L42)</f>
        <v>503.19360000000006</v>
      </c>
      <c r="N42" s="20" t="s">
        <v>20</v>
      </c>
    </row>
    <row r="43" spans="1:14" ht="30" customHeight="1" thickTop="1" thickBot="1" x14ac:dyDescent="0.3">
      <c r="A43" s="45" t="s">
        <v>48</v>
      </c>
      <c r="B43" s="17">
        <v>901748</v>
      </c>
      <c r="C43" s="25" t="s">
        <v>7</v>
      </c>
      <c r="D43" s="46">
        <v>0.25</v>
      </c>
      <c r="E43" s="47"/>
      <c r="F43" s="9"/>
      <c r="G43" s="9"/>
      <c r="H43" s="26">
        <v>1300</v>
      </c>
      <c r="I43" s="26">
        <f t="shared" ref="I43" si="49">D43*H43</f>
        <v>325</v>
      </c>
      <c r="J43" s="26">
        <f t="shared" ref="J43" si="50">G43+I43</f>
        <v>325</v>
      </c>
      <c r="K43" s="26">
        <f t="shared" ref="K43" si="51">J43*0.08</f>
        <v>26</v>
      </c>
      <c r="L43" s="26">
        <f t="shared" ref="L43" si="52">J43+K43</f>
        <v>351</v>
      </c>
      <c r="M43" s="57">
        <f>SUM(L43)</f>
        <v>351</v>
      </c>
      <c r="N43" s="20" t="s">
        <v>20</v>
      </c>
    </row>
    <row r="44" spans="1:14" ht="15.75" thickTop="1" x14ac:dyDescent="0.25">
      <c r="F44" s="2">
        <f>SUM(F4:F43)</f>
        <v>2155.4390000000003</v>
      </c>
      <c r="G44" s="2">
        <f>SUM(G4:G43)</f>
        <v>2155.4390000000003</v>
      </c>
      <c r="I44" s="2">
        <f>SUM(I4:I43)</f>
        <v>5187.1570200000006</v>
      </c>
      <c r="J44" s="2">
        <f>SUM(J4:J43)</f>
        <v>7342.59602</v>
      </c>
      <c r="K44" s="2">
        <f>SUM(K4:K43)</f>
        <v>587.40768159999993</v>
      </c>
      <c r="L44" s="2">
        <f>SUM(L4:L43)</f>
        <v>7930.0037015999997</v>
      </c>
    </row>
  </sheetData>
  <autoFilter ref="A3:N43"/>
  <mergeCells count="24">
    <mergeCell ref="A1:L1"/>
    <mergeCell ref="B2:L2"/>
    <mergeCell ref="A24:A26"/>
    <mergeCell ref="B24:B26"/>
    <mergeCell ref="A19:A21"/>
    <mergeCell ref="B19:B21"/>
    <mergeCell ref="A4:A7"/>
    <mergeCell ref="B4:B7"/>
    <mergeCell ref="A8:A10"/>
    <mergeCell ref="B8:B10"/>
    <mergeCell ref="A11:A15"/>
    <mergeCell ref="B11:B15"/>
    <mergeCell ref="A41:A42"/>
    <mergeCell ref="B41:B42"/>
    <mergeCell ref="A16:A17"/>
    <mergeCell ref="B16:B17"/>
    <mergeCell ref="A34:A36"/>
    <mergeCell ref="B34:B36"/>
    <mergeCell ref="A37:A39"/>
    <mergeCell ref="B37:B39"/>
    <mergeCell ref="A27:A28"/>
    <mergeCell ref="B27:B28"/>
    <mergeCell ref="A29:A31"/>
    <mergeCell ref="B29:B31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="106" zoomScaleNormal="106" workbookViewId="0">
      <pane xSplit="2" ySplit="3" topLeftCell="C28" activePane="bottomRight" state="frozen"/>
      <selection activeCell="C237" sqref="C237"/>
      <selection pane="topRight" activeCell="C237" sqref="C237"/>
      <selection pane="bottomLeft" activeCell="C237" sqref="C237"/>
      <selection pane="bottomRight" activeCell="B4" sqref="B4:B43"/>
    </sheetView>
  </sheetViews>
  <sheetFormatPr defaultRowHeight="15" x14ac:dyDescent="0.25"/>
  <cols>
    <col min="1" max="1" width="32.7109375" style="54" customWidth="1"/>
    <col min="2" max="2" width="15.140625" customWidth="1"/>
    <col min="3" max="3" width="27.42578125" customWidth="1"/>
    <col min="4" max="4" width="7.7109375" customWidth="1"/>
    <col min="6" max="7" width="12.28515625" customWidth="1"/>
    <col min="8" max="9" width="12.85546875" customWidth="1"/>
    <col min="10" max="10" width="13" customWidth="1"/>
    <col min="11" max="11" width="12.7109375" customWidth="1"/>
    <col min="12" max="12" width="15.85546875" customWidth="1"/>
    <col min="13" max="13" width="9.140625" style="56"/>
    <col min="14" max="14" width="12.42578125" customWidth="1"/>
  </cols>
  <sheetData>
    <row r="1" spans="1:14" x14ac:dyDescent="0.25">
      <c r="A1" s="76" t="s">
        <v>50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4" ht="19.5" thickBot="1" x14ac:dyDescent="0.3"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4" ht="140.1" customHeight="1" thickBot="1" x14ac:dyDescent="0.3">
      <c r="A3" s="55" t="s">
        <v>19</v>
      </c>
      <c r="B3" s="18" t="s">
        <v>0</v>
      </c>
      <c r="C3" s="1" t="s">
        <v>5</v>
      </c>
      <c r="D3" s="3" t="s">
        <v>13</v>
      </c>
      <c r="E3" s="14" t="s">
        <v>9</v>
      </c>
      <c r="F3" s="3" t="s">
        <v>14</v>
      </c>
      <c r="G3" s="19" t="s">
        <v>15</v>
      </c>
      <c r="H3" s="3" t="s">
        <v>16</v>
      </c>
      <c r="I3" s="19" t="s">
        <v>17</v>
      </c>
      <c r="J3" s="3" t="s">
        <v>18</v>
      </c>
      <c r="K3" s="19" t="s">
        <v>1</v>
      </c>
      <c r="L3" s="19" t="s">
        <v>4</v>
      </c>
      <c r="M3" s="21"/>
      <c r="N3" s="21"/>
    </row>
    <row r="4" spans="1:14" ht="15.75" thickTop="1" x14ac:dyDescent="0.25">
      <c r="A4" s="66" t="s">
        <v>27</v>
      </c>
      <c r="B4" s="82">
        <v>1693962</v>
      </c>
      <c r="C4" s="10" t="s">
        <v>2</v>
      </c>
      <c r="D4" s="13">
        <v>1.4999999999999999E-2</v>
      </c>
      <c r="E4" s="32"/>
      <c r="F4" s="22"/>
      <c r="G4" s="22"/>
      <c r="H4" s="22">
        <f>'2011-л2'!I4</f>
        <v>19.5</v>
      </c>
      <c r="I4" s="22">
        <f t="shared" ref="I4:I43" si="0">H4*4.74/4.85</f>
        <v>19.05773195876289</v>
      </c>
      <c r="J4" s="23">
        <f t="shared" ref="J4:J7" si="1">G4+I4</f>
        <v>19.05773195876289</v>
      </c>
      <c r="K4" s="22">
        <f>'2011-л2'!K4*3.13/3.31</f>
        <v>1.4751661631419939</v>
      </c>
      <c r="L4" s="23">
        <f t="shared" ref="L4:L7" si="2">J4+K4</f>
        <v>20.532898121904886</v>
      </c>
      <c r="N4" s="20"/>
    </row>
    <row r="5" spans="1:14" x14ac:dyDescent="0.25">
      <c r="A5" s="72"/>
      <c r="B5" s="84"/>
      <c r="C5" s="6" t="s">
        <v>3</v>
      </c>
      <c r="D5" s="31">
        <v>0.12</v>
      </c>
      <c r="E5" s="35"/>
      <c r="F5" s="31"/>
      <c r="G5" s="31"/>
      <c r="H5" s="31">
        <f>'2011-л2'!I5</f>
        <v>156</v>
      </c>
      <c r="I5" s="31">
        <f t="shared" si="0"/>
        <v>152.46185567010312</v>
      </c>
      <c r="J5" s="31">
        <f t="shared" si="1"/>
        <v>152.46185567010312</v>
      </c>
      <c r="K5" s="31">
        <f>'2011-л2'!K5*3.13/3.31</f>
        <v>11.801329305135951</v>
      </c>
      <c r="L5" s="31">
        <f t="shared" si="2"/>
        <v>164.26318497523908</v>
      </c>
      <c r="N5" s="20"/>
    </row>
    <row r="6" spans="1:14" x14ac:dyDescent="0.25">
      <c r="A6" s="72"/>
      <c r="B6" s="84"/>
      <c r="C6" s="6" t="s">
        <v>6</v>
      </c>
      <c r="D6" s="7">
        <v>6.3E-2</v>
      </c>
      <c r="E6" s="15">
        <v>1</v>
      </c>
      <c r="F6" s="31">
        <f>'2011-л2'!G6</f>
        <v>237.29</v>
      </c>
      <c r="G6" s="31">
        <f t="shared" ref="G6:G42" si="3">F6*3.27/3.55</f>
        <v>218.57416901408453</v>
      </c>
      <c r="H6" s="31">
        <f>'2011-л2'!I6</f>
        <v>50</v>
      </c>
      <c r="I6" s="31">
        <f t="shared" si="0"/>
        <v>48.865979381443303</v>
      </c>
      <c r="J6" s="31">
        <f t="shared" si="1"/>
        <v>267.44014839552784</v>
      </c>
      <c r="K6" s="31">
        <f>'2011-л2'!K6*3.13/3.31</f>
        <v>21.733358308157094</v>
      </c>
      <c r="L6" s="31">
        <f t="shared" si="2"/>
        <v>289.17350670368495</v>
      </c>
      <c r="N6" s="20"/>
    </row>
    <row r="7" spans="1:14" ht="15.75" thickBot="1" x14ac:dyDescent="0.3">
      <c r="A7" s="67"/>
      <c r="B7" s="83"/>
      <c r="C7" s="37" t="s">
        <v>23</v>
      </c>
      <c r="D7" s="38">
        <v>0.03</v>
      </c>
      <c r="E7" s="39"/>
      <c r="F7" s="30"/>
      <c r="G7" s="30"/>
      <c r="H7" s="30">
        <f>'2011-л2'!I7</f>
        <v>18.957360000000001</v>
      </c>
      <c r="I7" s="30">
        <f t="shared" si="0"/>
        <v>18.527399257731961</v>
      </c>
      <c r="J7" s="48">
        <f t="shared" si="1"/>
        <v>18.527399257731961</v>
      </c>
      <c r="K7" s="30">
        <f>'2011-л2'!K7*3.13/3.31</f>
        <v>1.4341156930513597</v>
      </c>
      <c r="L7" s="48">
        <f t="shared" si="2"/>
        <v>19.961514950783322</v>
      </c>
      <c r="M7" s="57">
        <f>SUM(L4:L7)</f>
        <v>493.93110475161222</v>
      </c>
      <c r="N7" s="20" t="s">
        <v>21</v>
      </c>
    </row>
    <row r="8" spans="1:14" ht="15.75" thickTop="1" x14ac:dyDescent="0.25">
      <c r="A8" s="66" t="s">
        <v>28</v>
      </c>
      <c r="B8" s="82">
        <v>1655840</v>
      </c>
      <c r="C8" s="42" t="s">
        <v>24</v>
      </c>
      <c r="D8" s="43"/>
      <c r="E8" s="44">
        <v>1</v>
      </c>
      <c r="F8" s="22">
        <f>'2011-л2'!G8</f>
        <v>11.029</v>
      </c>
      <c r="G8" s="22">
        <f t="shared" si="3"/>
        <v>10.159107042253522</v>
      </c>
      <c r="H8" s="22">
        <f>'2011-л2'!I8</f>
        <v>1</v>
      </c>
      <c r="I8" s="22">
        <f t="shared" si="0"/>
        <v>0.97731958762886606</v>
      </c>
      <c r="J8" s="58">
        <f>G8+I8</f>
        <v>11.136426629882388</v>
      </c>
      <c r="K8" s="22">
        <f>'2011-л2'!K8*3.13/3.31</f>
        <v>0.90998839879154081</v>
      </c>
      <c r="L8" s="58">
        <f>J8+K8</f>
        <v>12.046415028673929</v>
      </c>
      <c r="N8" s="20"/>
    </row>
    <row r="9" spans="1:14" x14ac:dyDescent="0.25">
      <c r="A9" s="72"/>
      <c r="B9" s="84"/>
      <c r="C9" s="6" t="s">
        <v>12</v>
      </c>
      <c r="D9" s="7">
        <v>0.32</v>
      </c>
      <c r="E9" s="15"/>
      <c r="F9" s="31"/>
      <c r="G9" s="31"/>
      <c r="H9" s="31">
        <f>'2011-л2'!I9</f>
        <v>142.62752</v>
      </c>
      <c r="I9" s="31">
        <f t="shared" si="0"/>
        <v>139.39266903092786</v>
      </c>
      <c r="J9" s="36">
        <f>G9+I9</f>
        <v>139.39266903092786</v>
      </c>
      <c r="K9" s="31">
        <f>'2011-л2'!K9*3.13/3.31</f>
        <v>10.789707253172207</v>
      </c>
      <c r="L9" s="36">
        <f>J9+K9</f>
        <v>150.18237628410006</v>
      </c>
      <c r="N9" s="20"/>
    </row>
    <row r="10" spans="1:14" ht="15.75" thickBot="1" x14ac:dyDescent="0.3">
      <c r="A10" s="67"/>
      <c r="B10" s="83"/>
      <c r="C10" s="11" t="s">
        <v>11</v>
      </c>
      <c r="D10" s="24">
        <v>0.02</v>
      </c>
      <c r="E10" s="11"/>
      <c r="F10" s="30"/>
      <c r="G10" s="30"/>
      <c r="H10" s="30">
        <f>'2011-л2'!I10</f>
        <v>1.8993000000000002</v>
      </c>
      <c r="I10" s="30">
        <f t="shared" si="0"/>
        <v>1.8562230927835057</v>
      </c>
      <c r="J10" s="8">
        <f>G10+I10</f>
        <v>1.8562230927835057</v>
      </c>
      <c r="K10" s="30">
        <f>'2011-л2'!K10*3.13/3.31</f>
        <v>0.14368118429003024</v>
      </c>
      <c r="L10" s="8">
        <f>J10+K10</f>
        <v>1.999904277073536</v>
      </c>
      <c r="M10" s="57">
        <f>SUM(L8:L10)</f>
        <v>164.22869558984752</v>
      </c>
      <c r="N10" s="20" t="s">
        <v>21</v>
      </c>
    </row>
    <row r="11" spans="1:14" ht="15.75" thickTop="1" x14ac:dyDescent="0.25">
      <c r="A11" s="66" t="s">
        <v>30</v>
      </c>
      <c r="B11" s="82">
        <v>1507834</v>
      </c>
      <c r="C11" s="27" t="s">
        <v>29</v>
      </c>
      <c r="D11" s="28">
        <v>0.5</v>
      </c>
      <c r="E11" s="29"/>
      <c r="F11" s="22"/>
      <c r="G11" s="22"/>
      <c r="H11" s="22">
        <f>'2011-л2'!I11</f>
        <v>650</v>
      </c>
      <c r="I11" s="22">
        <f t="shared" si="0"/>
        <v>635.25773195876297</v>
      </c>
      <c r="J11" s="23">
        <f t="shared" ref="J11:J17" si="4">G11+I11</f>
        <v>635.25773195876297</v>
      </c>
      <c r="K11" s="22">
        <f>'2011-л2'!K11*3.13/3.31</f>
        <v>49.172205438066463</v>
      </c>
      <c r="L11" s="23">
        <f t="shared" ref="L11:L12" si="5">J11+K11</f>
        <v>684.42993739682947</v>
      </c>
      <c r="N11" s="20"/>
    </row>
    <row r="12" spans="1:14" x14ac:dyDescent="0.25">
      <c r="A12" s="72"/>
      <c r="B12" s="84"/>
      <c r="C12" s="6" t="s">
        <v>25</v>
      </c>
      <c r="D12" s="7"/>
      <c r="E12" s="15">
        <v>1</v>
      </c>
      <c r="F12" s="31">
        <f>'2011-л2'!G12</f>
        <v>38.5</v>
      </c>
      <c r="G12" s="31">
        <f t="shared" si="3"/>
        <v>35.463380281690142</v>
      </c>
      <c r="H12" s="31">
        <f>'2011-л2'!I12</f>
        <v>2.5</v>
      </c>
      <c r="I12" s="31">
        <f t="shared" si="0"/>
        <v>2.4432989690721656</v>
      </c>
      <c r="J12" s="7">
        <f t="shared" si="4"/>
        <v>37.906679250762309</v>
      </c>
      <c r="K12" s="31">
        <f>'2011-л2'!K12*3.13/3.31</f>
        <v>3.1016314199395771</v>
      </c>
      <c r="L12" s="7">
        <f t="shared" si="5"/>
        <v>41.008310670701889</v>
      </c>
      <c r="N12" s="20"/>
    </row>
    <row r="13" spans="1:14" x14ac:dyDescent="0.25">
      <c r="A13" s="72"/>
      <c r="B13" s="84"/>
      <c r="C13" s="6" t="s">
        <v>6</v>
      </c>
      <c r="D13" s="7">
        <v>0.1</v>
      </c>
      <c r="E13" s="15">
        <v>1</v>
      </c>
      <c r="F13" s="31">
        <f>'2011-л2'!G13</f>
        <v>275.42</v>
      </c>
      <c r="G13" s="31">
        <f t="shared" si="3"/>
        <v>253.69673239436622</v>
      </c>
      <c r="H13" s="31">
        <f>'2011-л2'!I13</f>
        <v>50</v>
      </c>
      <c r="I13" s="31">
        <f t="shared" si="0"/>
        <v>48.865979381443303</v>
      </c>
      <c r="J13" s="31">
        <f t="shared" si="4"/>
        <v>302.56271177580953</v>
      </c>
      <c r="K13" s="31">
        <f>'2011-л2'!K13*3.13/3.31</f>
        <v>24.617875528700907</v>
      </c>
      <c r="L13" s="31">
        <f>J13+K13</f>
        <v>327.18058730451042</v>
      </c>
      <c r="N13" s="20"/>
    </row>
    <row r="14" spans="1:14" x14ac:dyDescent="0.25">
      <c r="A14" s="72"/>
      <c r="B14" s="84"/>
      <c r="C14" s="6" t="s">
        <v>7</v>
      </c>
      <c r="D14" s="31">
        <v>0.06</v>
      </c>
      <c r="E14" s="35"/>
      <c r="F14" s="31"/>
      <c r="G14" s="31"/>
      <c r="H14" s="31">
        <f>'2011-л2'!I14</f>
        <v>78</v>
      </c>
      <c r="I14" s="31">
        <f t="shared" si="0"/>
        <v>76.23092783505156</v>
      </c>
      <c r="J14" s="31">
        <f t="shared" si="4"/>
        <v>76.23092783505156</v>
      </c>
      <c r="K14" s="31">
        <f>'2011-л2'!K14*3.13/3.31</f>
        <v>5.9006646525679756</v>
      </c>
      <c r="L14" s="31">
        <f t="shared" ref="L14:L17" si="6">J14+K14</f>
        <v>82.131592487619542</v>
      </c>
      <c r="N14" s="20"/>
    </row>
    <row r="15" spans="1:14" ht="15.75" thickBot="1" x14ac:dyDescent="0.3">
      <c r="A15" s="67"/>
      <c r="B15" s="83"/>
      <c r="C15" s="37" t="s">
        <v>23</v>
      </c>
      <c r="D15" s="38">
        <v>7.0000000000000007E-2</v>
      </c>
      <c r="E15" s="39"/>
      <c r="F15" s="30"/>
      <c r="G15" s="30"/>
      <c r="H15" s="30">
        <f>'2011-л2'!I15</f>
        <v>44.233840000000008</v>
      </c>
      <c r="I15" s="30">
        <f t="shared" si="0"/>
        <v>43.230598268041248</v>
      </c>
      <c r="J15" s="48">
        <f t="shared" si="4"/>
        <v>43.230598268041248</v>
      </c>
      <c r="K15" s="30">
        <f>'2011-л2'!K15*3.13/3.31</f>
        <v>3.3462699504531725</v>
      </c>
      <c r="L15" s="48">
        <f t="shared" si="6"/>
        <v>46.576868218494418</v>
      </c>
      <c r="M15" s="57">
        <f>SUM(L11:L15)</f>
        <v>1181.3272960781558</v>
      </c>
      <c r="N15" s="20" t="s">
        <v>21</v>
      </c>
    </row>
    <row r="16" spans="1:14" ht="15.75" thickTop="1" x14ac:dyDescent="0.25">
      <c r="A16" s="70" t="s">
        <v>31</v>
      </c>
      <c r="B16" s="68">
        <v>1607581</v>
      </c>
      <c r="C16" s="27" t="s">
        <v>7</v>
      </c>
      <c r="D16" s="28">
        <v>2.5000000000000001E-2</v>
      </c>
      <c r="E16" s="29"/>
      <c r="F16" s="22"/>
      <c r="G16" s="22"/>
      <c r="H16" s="22">
        <f>'2011-л2'!I16</f>
        <v>32.5</v>
      </c>
      <c r="I16" s="22">
        <f t="shared" si="0"/>
        <v>31.762886597938149</v>
      </c>
      <c r="J16" s="23">
        <f t="shared" si="4"/>
        <v>31.762886597938149</v>
      </c>
      <c r="K16" s="22">
        <f>'2011-л2'!K16*3.13/3.31</f>
        <v>2.4586102719033232</v>
      </c>
      <c r="L16" s="23">
        <f t="shared" si="6"/>
        <v>34.221496869841474</v>
      </c>
      <c r="N16" s="20"/>
    </row>
    <row r="17" spans="1:14" ht="15.75" thickBot="1" x14ac:dyDescent="0.3">
      <c r="A17" s="71"/>
      <c r="B17" s="69"/>
      <c r="C17" s="37" t="s">
        <v>26</v>
      </c>
      <c r="D17" s="38">
        <v>0.04</v>
      </c>
      <c r="E17" s="39"/>
      <c r="F17" s="30"/>
      <c r="G17" s="30"/>
      <c r="H17" s="30">
        <f>'2011-л2'!I17</f>
        <v>2</v>
      </c>
      <c r="I17" s="30">
        <f t="shared" si="0"/>
        <v>1.9546391752577321</v>
      </c>
      <c r="J17" s="48">
        <f t="shared" si="4"/>
        <v>1.9546391752577321</v>
      </c>
      <c r="K17" s="30">
        <f>'2011-л2'!K17*3.13/3.31</f>
        <v>0.15129909365558913</v>
      </c>
      <c r="L17" s="48">
        <f t="shared" si="6"/>
        <v>2.105938268913321</v>
      </c>
      <c r="M17" s="57">
        <f>SUM(L16:L17)</f>
        <v>36.327435138754794</v>
      </c>
      <c r="N17" s="20" t="s">
        <v>20</v>
      </c>
    </row>
    <row r="18" spans="1:14" ht="30" customHeight="1" thickTop="1" thickBot="1" x14ac:dyDescent="0.3">
      <c r="A18" s="45" t="s">
        <v>32</v>
      </c>
      <c r="B18" s="4">
        <v>1782668</v>
      </c>
      <c r="C18" s="25" t="s">
        <v>7</v>
      </c>
      <c r="D18" s="46">
        <v>0.08</v>
      </c>
      <c r="E18" s="47"/>
      <c r="F18" s="41"/>
      <c r="G18" s="41"/>
      <c r="H18" s="41">
        <f>'2011-л2'!I18</f>
        <v>104</v>
      </c>
      <c r="I18" s="41">
        <f t="shared" si="0"/>
        <v>101.64123711340207</v>
      </c>
      <c r="J18" s="26">
        <f t="shared" ref="J18:J43" si="7">G18+I18</f>
        <v>101.64123711340207</v>
      </c>
      <c r="K18" s="41">
        <f>'2011-л2'!K18*3.13/3.31</f>
        <v>7.8675528700906341</v>
      </c>
      <c r="L18" s="26">
        <f t="shared" ref="L18:L20" si="8">J18+K18</f>
        <v>109.5087899834927</v>
      </c>
      <c r="M18" s="57">
        <f>SUM(L18)</f>
        <v>109.5087899834927</v>
      </c>
      <c r="N18" s="20" t="s">
        <v>20</v>
      </c>
    </row>
    <row r="19" spans="1:14" ht="15.75" thickTop="1" x14ac:dyDescent="0.25">
      <c r="A19" s="66" t="s">
        <v>33</v>
      </c>
      <c r="B19" s="79">
        <v>1982311</v>
      </c>
      <c r="C19" s="27" t="s">
        <v>8</v>
      </c>
      <c r="D19" s="28">
        <v>0.05</v>
      </c>
      <c r="E19" s="29"/>
      <c r="F19" s="22"/>
      <c r="G19" s="22"/>
      <c r="H19" s="22">
        <f>'2011-л2'!I19</f>
        <v>65</v>
      </c>
      <c r="I19" s="22">
        <f t="shared" si="0"/>
        <v>63.525773195876297</v>
      </c>
      <c r="J19" s="23">
        <f t="shared" si="7"/>
        <v>63.525773195876297</v>
      </c>
      <c r="K19" s="22">
        <f>'2011-л2'!K19*3.13/3.31</f>
        <v>4.9172205438066463</v>
      </c>
      <c r="L19" s="23">
        <f t="shared" si="8"/>
        <v>68.442993739682947</v>
      </c>
      <c r="N19" s="20"/>
    </row>
    <row r="20" spans="1:14" x14ac:dyDescent="0.25">
      <c r="A20" s="72"/>
      <c r="B20" s="81"/>
      <c r="C20" s="6" t="s">
        <v>7</v>
      </c>
      <c r="D20" s="31">
        <v>0.2</v>
      </c>
      <c r="E20" s="35"/>
      <c r="F20" s="31"/>
      <c r="G20" s="31"/>
      <c r="H20" s="31">
        <f>'2011-л2'!I20</f>
        <v>260</v>
      </c>
      <c r="I20" s="31">
        <f t="shared" si="0"/>
        <v>254.10309278350519</v>
      </c>
      <c r="J20" s="31">
        <f t="shared" si="7"/>
        <v>254.10309278350519</v>
      </c>
      <c r="K20" s="31">
        <f>'2011-л2'!K20*3.13/3.31</f>
        <v>19.668882175226585</v>
      </c>
      <c r="L20" s="31">
        <f t="shared" si="8"/>
        <v>273.77197495873179</v>
      </c>
      <c r="N20" s="20"/>
    </row>
    <row r="21" spans="1:14" ht="15.75" thickBot="1" x14ac:dyDescent="0.3">
      <c r="A21" s="67"/>
      <c r="B21" s="80"/>
      <c r="C21" s="5" t="s">
        <v>6</v>
      </c>
      <c r="D21" s="8">
        <v>0.25</v>
      </c>
      <c r="E21" s="16">
        <v>1</v>
      </c>
      <c r="F21" s="30">
        <f>'2011-л2'!G21</f>
        <v>330.51</v>
      </c>
      <c r="G21" s="30">
        <f t="shared" si="3"/>
        <v>304.44160563380279</v>
      </c>
      <c r="H21" s="30">
        <f>'2011-л2'!I21</f>
        <v>50</v>
      </c>
      <c r="I21" s="30">
        <f t="shared" si="0"/>
        <v>48.865979381443303</v>
      </c>
      <c r="J21" s="30">
        <f t="shared" si="7"/>
        <v>353.3075850152461</v>
      </c>
      <c r="K21" s="30">
        <f>'2011-л2'!K21*3.13/3.31</f>
        <v>28.785409063444106</v>
      </c>
      <c r="L21" s="30">
        <f>J21+K21</f>
        <v>382.0929940786902</v>
      </c>
      <c r="M21" s="57">
        <f>SUM(L19:L21)</f>
        <v>724.30796277710488</v>
      </c>
      <c r="N21" s="20" t="s">
        <v>20</v>
      </c>
    </row>
    <row r="22" spans="1:14" ht="30" customHeight="1" thickTop="1" thickBot="1" x14ac:dyDescent="0.3">
      <c r="A22" s="45" t="s">
        <v>34</v>
      </c>
      <c r="B22" s="4">
        <v>1993696</v>
      </c>
      <c r="C22" s="25" t="s">
        <v>7</v>
      </c>
      <c r="D22" s="46">
        <v>0.09</v>
      </c>
      <c r="E22" s="47"/>
      <c r="F22" s="41"/>
      <c r="G22" s="41"/>
      <c r="H22" s="41">
        <f>'2011-л2'!I22</f>
        <v>117</v>
      </c>
      <c r="I22" s="41">
        <f t="shared" si="0"/>
        <v>114.34639175257733</v>
      </c>
      <c r="J22" s="26">
        <f t="shared" si="7"/>
        <v>114.34639175257733</v>
      </c>
      <c r="K22" s="41">
        <f>'2011-л2'!K22*3.13/3.31</f>
        <v>8.8509969788519633</v>
      </c>
      <c r="L22" s="26">
        <f t="shared" ref="L22:L25" si="9">J22+K22</f>
        <v>123.1973887314293</v>
      </c>
      <c r="M22" s="57">
        <f>SUM(L22)</f>
        <v>123.1973887314293</v>
      </c>
      <c r="N22" s="20" t="s">
        <v>20</v>
      </c>
    </row>
    <row r="23" spans="1:14" ht="30" customHeight="1" thickTop="1" thickBot="1" x14ac:dyDescent="0.3">
      <c r="A23" s="45" t="s">
        <v>35</v>
      </c>
      <c r="B23" s="4">
        <v>1982033</v>
      </c>
      <c r="C23" s="25" t="s">
        <v>7</v>
      </c>
      <c r="D23" s="46">
        <v>7.0000000000000007E-2</v>
      </c>
      <c r="E23" s="47"/>
      <c r="F23" s="41"/>
      <c r="G23" s="41"/>
      <c r="H23" s="41">
        <f>'2011-л2'!I23</f>
        <v>91.000000000000014</v>
      </c>
      <c r="I23" s="41">
        <f t="shared" si="0"/>
        <v>88.936082474226822</v>
      </c>
      <c r="J23" s="26">
        <f t="shared" si="7"/>
        <v>88.936082474226822</v>
      </c>
      <c r="K23" s="41">
        <f>'2011-л2'!K23*3.13/3.31</f>
        <v>6.8841087613293066</v>
      </c>
      <c r="L23" s="26">
        <f t="shared" si="9"/>
        <v>95.820191235556123</v>
      </c>
      <c r="M23" s="57">
        <f>SUM(L23)</f>
        <v>95.820191235556123</v>
      </c>
      <c r="N23" s="20" t="s">
        <v>21</v>
      </c>
    </row>
    <row r="24" spans="1:14" ht="15.75" thickTop="1" x14ac:dyDescent="0.25">
      <c r="A24" s="66" t="s">
        <v>36</v>
      </c>
      <c r="B24" s="79">
        <v>1985570</v>
      </c>
      <c r="C24" s="27" t="s">
        <v>10</v>
      </c>
      <c r="D24" s="28">
        <v>0.3</v>
      </c>
      <c r="E24" s="29"/>
      <c r="F24" s="22"/>
      <c r="G24" s="22"/>
      <c r="H24" s="22">
        <f>'2011-л2'!I24</f>
        <v>390</v>
      </c>
      <c r="I24" s="22">
        <f t="shared" si="0"/>
        <v>381.15463917525778</v>
      </c>
      <c r="J24" s="23">
        <f t="shared" si="7"/>
        <v>381.15463917525778</v>
      </c>
      <c r="K24" s="22">
        <f>'2011-л2'!K24*3.13/3.31</f>
        <v>29.503323262839878</v>
      </c>
      <c r="L24" s="23">
        <f t="shared" si="9"/>
        <v>410.65796243809768</v>
      </c>
      <c r="N24" s="20"/>
    </row>
    <row r="25" spans="1:14" x14ac:dyDescent="0.25">
      <c r="A25" s="72"/>
      <c r="B25" s="81"/>
      <c r="C25" s="6" t="s">
        <v>7</v>
      </c>
      <c r="D25" s="31">
        <v>0.03</v>
      </c>
      <c r="E25" s="35"/>
      <c r="F25" s="31"/>
      <c r="G25" s="31"/>
      <c r="H25" s="31">
        <f>'2011-л2'!I25</f>
        <v>39</v>
      </c>
      <c r="I25" s="31">
        <f t="shared" si="0"/>
        <v>38.11546391752578</v>
      </c>
      <c r="J25" s="31">
        <f t="shared" si="7"/>
        <v>38.11546391752578</v>
      </c>
      <c r="K25" s="31">
        <f>'2011-л2'!K25*3.13/3.31</f>
        <v>2.9503323262839878</v>
      </c>
      <c r="L25" s="31">
        <f t="shared" si="9"/>
        <v>41.065796243809771</v>
      </c>
      <c r="N25" s="20"/>
    </row>
    <row r="26" spans="1:14" ht="15.75" thickBot="1" x14ac:dyDescent="0.3">
      <c r="A26" s="67"/>
      <c r="B26" s="80"/>
      <c r="C26" s="5" t="s">
        <v>6</v>
      </c>
      <c r="D26" s="8">
        <v>1.6E-2</v>
      </c>
      <c r="E26" s="16">
        <v>1</v>
      </c>
      <c r="F26" s="30">
        <f>'2011-л2'!G26</f>
        <v>155</v>
      </c>
      <c r="G26" s="30">
        <f t="shared" si="3"/>
        <v>142.77464788732397</v>
      </c>
      <c r="H26" s="30">
        <f>'2011-л2'!I26</f>
        <v>50</v>
      </c>
      <c r="I26" s="30">
        <f t="shared" si="0"/>
        <v>48.865979381443303</v>
      </c>
      <c r="J26" s="30">
        <f t="shared" si="7"/>
        <v>191.64062726876728</v>
      </c>
      <c r="K26" s="30">
        <f>'2011-л2'!K26*3.13/3.31</f>
        <v>15.508157099697883</v>
      </c>
      <c r="L26" s="30">
        <f>J26+K26</f>
        <v>207.14878436846516</v>
      </c>
      <c r="M26" s="57">
        <f>SUM(L24:L26)</f>
        <v>658.87254305037254</v>
      </c>
      <c r="N26" s="20" t="s">
        <v>21</v>
      </c>
    </row>
    <row r="27" spans="1:14" ht="18" customHeight="1" thickTop="1" x14ac:dyDescent="0.25">
      <c r="A27" s="66" t="s">
        <v>37</v>
      </c>
      <c r="B27" s="82">
        <v>2019473</v>
      </c>
      <c r="C27" s="27" t="s">
        <v>3</v>
      </c>
      <c r="D27" s="52">
        <v>0.02</v>
      </c>
      <c r="E27" s="53"/>
      <c r="F27" s="22"/>
      <c r="G27" s="22"/>
      <c r="H27" s="22">
        <f>'2011-л2'!I27</f>
        <v>26</v>
      </c>
      <c r="I27" s="22">
        <f t="shared" si="0"/>
        <v>25.410309278350518</v>
      </c>
      <c r="J27" s="23">
        <f t="shared" si="7"/>
        <v>25.410309278350518</v>
      </c>
      <c r="K27" s="22">
        <f>'2011-л2'!K27*3.13/3.31</f>
        <v>1.9668882175226585</v>
      </c>
      <c r="L27" s="23">
        <f t="shared" ref="L27:L30" si="10">J27+K27</f>
        <v>27.377197495873176</v>
      </c>
      <c r="N27" s="20"/>
    </row>
    <row r="28" spans="1:14" ht="18" customHeight="1" thickBot="1" x14ac:dyDescent="0.3">
      <c r="A28" s="67"/>
      <c r="B28" s="83"/>
      <c r="C28" s="49" t="s">
        <v>22</v>
      </c>
      <c r="D28" s="50">
        <v>0.16</v>
      </c>
      <c r="E28" s="51">
        <v>1</v>
      </c>
      <c r="F28" s="30">
        <f>'2011-л2'!G28</f>
        <v>107.69</v>
      </c>
      <c r="G28" s="30">
        <f t="shared" si="3"/>
        <v>99.196140845070431</v>
      </c>
      <c r="H28" s="30">
        <f>'2011-л2'!I28</f>
        <v>10.939</v>
      </c>
      <c r="I28" s="30">
        <f t="shared" si="0"/>
        <v>10.690898969072167</v>
      </c>
      <c r="J28" s="59">
        <f t="shared" si="7"/>
        <v>109.8870398141426</v>
      </c>
      <c r="K28" s="30">
        <f>'2011-л2'!K28*3.13/3.31</f>
        <v>8.974230090634439</v>
      </c>
      <c r="L28" s="59">
        <f t="shared" si="10"/>
        <v>118.86126990477703</v>
      </c>
      <c r="M28" s="57">
        <f>SUM(L27:L28)</f>
        <v>146.23846740065022</v>
      </c>
      <c r="N28" s="20" t="s">
        <v>21</v>
      </c>
    </row>
    <row r="29" spans="1:14" ht="15.75" thickTop="1" x14ac:dyDescent="0.25">
      <c r="A29" s="66" t="s">
        <v>38</v>
      </c>
      <c r="B29" s="79" t="s">
        <v>39</v>
      </c>
      <c r="C29" s="27" t="s">
        <v>2</v>
      </c>
      <c r="D29" s="28">
        <v>0.15</v>
      </c>
      <c r="E29" s="29"/>
      <c r="F29" s="22"/>
      <c r="G29" s="22"/>
      <c r="H29" s="22">
        <f>'2011-л2'!I29</f>
        <v>195</v>
      </c>
      <c r="I29" s="22">
        <f t="shared" si="0"/>
        <v>190.57731958762889</v>
      </c>
      <c r="J29" s="23">
        <f t="shared" si="7"/>
        <v>190.57731958762889</v>
      </c>
      <c r="K29" s="22">
        <f>'2011-л2'!K29*3.13/3.31</f>
        <v>14.751661631419939</v>
      </c>
      <c r="L29" s="23">
        <f t="shared" si="10"/>
        <v>205.32898121904884</v>
      </c>
      <c r="N29" s="20"/>
    </row>
    <row r="30" spans="1:14" x14ac:dyDescent="0.25">
      <c r="A30" s="72"/>
      <c r="B30" s="81"/>
      <c r="C30" s="6" t="s">
        <v>3</v>
      </c>
      <c r="D30" s="31">
        <v>0.35</v>
      </c>
      <c r="E30" s="35"/>
      <c r="F30" s="31"/>
      <c r="G30" s="31"/>
      <c r="H30" s="31">
        <f>'2011-л2'!I30</f>
        <v>454.99999999999994</v>
      </c>
      <c r="I30" s="31">
        <f t="shared" si="0"/>
        <v>444.68041237113403</v>
      </c>
      <c r="J30" s="31">
        <f t="shared" si="7"/>
        <v>444.68041237113403</v>
      </c>
      <c r="K30" s="31">
        <f>'2011-л2'!K30*3.13/3.31</f>
        <v>34.420543806646521</v>
      </c>
      <c r="L30" s="31">
        <f t="shared" si="10"/>
        <v>479.10095617778052</v>
      </c>
      <c r="N30" s="20"/>
    </row>
    <row r="31" spans="1:14" ht="15.75" thickBot="1" x14ac:dyDescent="0.3">
      <c r="A31" s="67"/>
      <c r="B31" s="80"/>
      <c r="C31" s="5" t="s">
        <v>6</v>
      </c>
      <c r="D31" s="8">
        <v>6.3E-2</v>
      </c>
      <c r="E31" s="16">
        <v>1</v>
      </c>
      <c r="F31" s="30">
        <f>'2011-л2'!G31</f>
        <v>237.29</v>
      </c>
      <c r="G31" s="30">
        <f t="shared" si="3"/>
        <v>218.57416901408453</v>
      </c>
      <c r="H31" s="30">
        <f>'2011-л2'!I31</f>
        <v>50</v>
      </c>
      <c r="I31" s="30">
        <f t="shared" si="0"/>
        <v>48.865979381443303</v>
      </c>
      <c r="J31" s="30">
        <f t="shared" si="7"/>
        <v>267.44014839552784</v>
      </c>
      <c r="K31" s="30">
        <f>'2011-л2'!K31*3.13/3.31</f>
        <v>21.733358308157094</v>
      </c>
      <c r="L31" s="30">
        <f>J31+K31</f>
        <v>289.17350670368495</v>
      </c>
      <c r="M31" s="57">
        <f>SUM(L29:L31)</f>
        <v>973.60344410051425</v>
      </c>
      <c r="N31" s="20" t="s">
        <v>21</v>
      </c>
    </row>
    <row r="32" spans="1:14" ht="30" customHeight="1" thickTop="1" thickBot="1" x14ac:dyDescent="0.3">
      <c r="A32" s="45" t="s">
        <v>40</v>
      </c>
      <c r="B32" s="4">
        <v>2026520</v>
      </c>
      <c r="C32" s="25" t="s">
        <v>3</v>
      </c>
      <c r="D32" s="46">
        <v>0.06</v>
      </c>
      <c r="E32" s="47"/>
      <c r="F32" s="41"/>
      <c r="G32" s="41"/>
      <c r="H32" s="41">
        <f>'2011-л2'!I32</f>
        <v>78</v>
      </c>
      <c r="I32" s="41">
        <f t="shared" si="0"/>
        <v>76.23092783505156</v>
      </c>
      <c r="J32" s="26">
        <f t="shared" si="7"/>
        <v>76.23092783505156</v>
      </c>
      <c r="K32" s="41">
        <f>'2011-л2'!K32*3.13/3.31</f>
        <v>5.9006646525679756</v>
      </c>
      <c r="L32" s="26">
        <f t="shared" ref="L32:L35" si="11">J32+K32</f>
        <v>82.131592487619542</v>
      </c>
      <c r="M32" s="57">
        <f>SUM(L32)</f>
        <v>82.131592487619542</v>
      </c>
      <c r="N32" s="20" t="s">
        <v>21</v>
      </c>
    </row>
    <row r="33" spans="1:14" ht="30" customHeight="1" thickTop="1" thickBot="1" x14ac:dyDescent="0.3">
      <c r="A33" s="45" t="s">
        <v>41</v>
      </c>
      <c r="B33" s="4">
        <v>2006801</v>
      </c>
      <c r="C33" s="25" t="s">
        <v>3</v>
      </c>
      <c r="D33" s="46">
        <v>0.2</v>
      </c>
      <c r="E33" s="47"/>
      <c r="F33" s="41"/>
      <c r="G33" s="41"/>
      <c r="H33" s="41">
        <f>'2011-л2'!I33</f>
        <v>260</v>
      </c>
      <c r="I33" s="41">
        <f t="shared" si="0"/>
        <v>254.10309278350519</v>
      </c>
      <c r="J33" s="26">
        <f t="shared" si="7"/>
        <v>254.10309278350519</v>
      </c>
      <c r="K33" s="41">
        <f>'2011-л2'!K33*3.13/3.31</f>
        <v>19.668882175226585</v>
      </c>
      <c r="L33" s="26">
        <f t="shared" si="11"/>
        <v>273.77197495873179</v>
      </c>
      <c r="M33" s="57">
        <f>SUM(L33)</f>
        <v>273.77197495873179</v>
      </c>
      <c r="N33" s="20" t="s">
        <v>21</v>
      </c>
    </row>
    <row r="34" spans="1:14" ht="15.75" thickTop="1" x14ac:dyDescent="0.25">
      <c r="A34" s="66" t="s">
        <v>42</v>
      </c>
      <c r="B34" s="79" t="s">
        <v>43</v>
      </c>
      <c r="C34" s="27" t="s">
        <v>2</v>
      </c>
      <c r="D34" s="28">
        <v>0.01</v>
      </c>
      <c r="E34" s="29"/>
      <c r="F34" s="22"/>
      <c r="G34" s="22"/>
      <c r="H34" s="22">
        <f>'2011-л2'!I34</f>
        <v>13</v>
      </c>
      <c r="I34" s="22">
        <f t="shared" si="0"/>
        <v>12.705154639175259</v>
      </c>
      <c r="J34" s="23">
        <f t="shared" si="7"/>
        <v>12.705154639175259</v>
      </c>
      <c r="K34" s="22">
        <f>'2011-л2'!K34*3.13/3.31</f>
        <v>0.98344410876132926</v>
      </c>
      <c r="L34" s="23">
        <f t="shared" si="11"/>
        <v>13.688598747936588</v>
      </c>
      <c r="N34" s="20"/>
    </row>
    <row r="35" spans="1:14" x14ac:dyDescent="0.25">
      <c r="A35" s="72"/>
      <c r="B35" s="81"/>
      <c r="C35" s="6" t="s">
        <v>3</v>
      </c>
      <c r="D35" s="31">
        <v>0.13</v>
      </c>
      <c r="E35" s="35"/>
      <c r="F35" s="31"/>
      <c r="G35" s="31"/>
      <c r="H35" s="31">
        <f>'2011-л2'!I35</f>
        <v>169</v>
      </c>
      <c r="I35" s="31">
        <f t="shared" si="0"/>
        <v>165.16701030927837</v>
      </c>
      <c r="J35" s="31">
        <f t="shared" si="7"/>
        <v>165.16701030927837</v>
      </c>
      <c r="K35" s="31">
        <f>'2011-л2'!K35*3.13/3.31</f>
        <v>12.78477341389728</v>
      </c>
      <c r="L35" s="31">
        <f t="shared" si="11"/>
        <v>177.95178372317565</v>
      </c>
      <c r="N35" s="20"/>
    </row>
    <row r="36" spans="1:14" ht="15.75" thickBot="1" x14ac:dyDescent="0.3">
      <c r="A36" s="67"/>
      <c r="B36" s="80"/>
      <c r="C36" s="5" t="s">
        <v>6</v>
      </c>
      <c r="D36" s="8">
        <v>0.16</v>
      </c>
      <c r="E36" s="16">
        <v>1</v>
      </c>
      <c r="F36" s="30">
        <f>'2011-л2'!G36</f>
        <v>292.37</v>
      </c>
      <c r="G36" s="30">
        <f t="shared" si="3"/>
        <v>269.30983098591548</v>
      </c>
      <c r="H36" s="30">
        <f>'2011-л2'!I36</f>
        <v>50</v>
      </c>
      <c r="I36" s="30">
        <f t="shared" si="0"/>
        <v>48.865979381443303</v>
      </c>
      <c r="J36" s="30">
        <f t="shared" si="7"/>
        <v>318.17581036735879</v>
      </c>
      <c r="K36" s="30">
        <f>'2011-л2'!K36*3.13/3.31</f>
        <v>25.900135347432027</v>
      </c>
      <c r="L36" s="30">
        <f>J36+K36</f>
        <v>344.07594571479081</v>
      </c>
      <c r="M36" s="57">
        <f>SUM(L34:L36)</f>
        <v>535.71632818590308</v>
      </c>
      <c r="N36" s="20" t="s">
        <v>21</v>
      </c>
    </row>
    <row r="37" spans="1:14" ht="15.75" thickTop="1" x14ac:dyDescent="0.25">
      <c r="A37" s="66" t="s">
        <v>44</v>
      </c>
      <c r="B37" s="79" t="s">
        <v>45</v>
      </c>
      <c r="C37" s="27" t="s">
        <v>2</v>
      </c>
      <c r="D37" s="28">
        <v>0.08</v>
      </c>
      <c r="E37" s="29"/>
      <c r="F37" s="22"/>
      <c r="G37" s="22"/>
      <c r="H37" s="22">
        <f>'2011-л2'!I37</f>
        <v>104</v>
      </c>
      <c r="I37" s="22">
        <f t="shared" si="0"/>
        <v>101.64123711340207</v>
      </c>
      <c r="J37" s="23">
        <f t="shared" si="7"/>
        <v>101.64123711340207</v>
      </c>
      <c r="K37" s="22">
        <f>'2011-л2'!K37*3.13/3.31</f>
        <v>7.8675528700906341</v>
      </c>
      <c r="L37" s="23">
        <f t="shared" ref="L37:L38" si="12">J37+K37</f>
        <v>109.5087899834927</v>
      </c>
      <c r="N37" s="20"/>
    </row>
    <row r="38" spans="1:14" x14ac:dyDescent="0.25">
      <c r="A38" s="72"/>
      <c r="B38" s="81"/>
      <c r="C38" s="6" t="s">
        <v>3</v>
      </c>
      <c r="D38" s="31">
        <v>0.43</v>
      </c>
      <c r="E38" s="35"/>
      <c r="F38" s="31"/>
      <c r="G38" s="31"/>
      <c r="H38" s="31">
        <f>'2011-л2'!I38</f>
        <v>559</v>
      </c>
      <c r="I38" s="31">
        <f t="shared" si="0"/>
        <v>546.32164948453624</v>
      </c>
      <c r="J38" s="31">
        <f t="shared" si="7"/>
        <v>546.32164948453624</v>
      </c>
      <c r="K38" s="31">
        <f>'2011-л2'!K38*3.13/3.31</f>
        <v>42.288096676737162</v>
      </c>
      <c r="L38" s="31">
        <f t="shared" si="12"/>
        <v>588.60974616127339</v>
      </c>
      <c r="N38" s="20"/>
    </row>
    <row r="39" spans="1:14" ht="15.75" thickBot="1" x14ac:dyDescent="0.3">
      <c r="A39" s="67"/>
      <c r="B39" s="80"/>
      <c r="C39" s="5" t="s">
        <v>6</v>
      </c>
      <c r="D39" s="8">
        <v>0.1</v>
      </c>
      <c r="E39" s="16">
        <v>1</v>
      </c>
      <c r="F39" s="30">
        <f>'2011-л2'!G39</f>
        <v>275.42</v>
      </c>
      <c r="G39" s="30">
        <f t="shared" si="3"/>
        <v>253.69673239436622</v>
      </c>
      <c r="H39" s="30">
        <f>'2011-л2'!I39</f>
        <v>50</v>
      </c>
      <c r="I39" s="30">
        <f t="shared" si="0"/>
        <v>48.865979381443303</v>
      </c>
      <c r="J39" s="30">
        <f t="shared" si="7"/>
        <v>302.56271177580953</v>
      </c>
      <c r="K39" s="30">
        <f>'2011-л2'!K39*3.13/3.31</f>
        <v>24.617875528700907</v>
      </c>
      <c r="L39" s="30">
        <f>J39+K39</f>
        <v>327.18058730451042</v>
      </c>
      <c r="M39" s="57">
        <f>SUM(L37:L39)</f>
        <v>1025.2991234492765</v>
      </c>
      <c r="N39" s="20" t="s">
        <v>21</v>
      </c>
    </row>
    <row r="40" spans="1:14" ht="30" customHeight="1" thickTop="1" thickBot="1" x14ac:dyDescent="0.3">
      <c r="A40" s="45" t="s">
        <v>46</v>
      </c>
      <c r="B40" s="4">
        <v>2045664</v>
      </c>
      <c r="C40" s="25" t="s">
        <v>7</v>
      </c>
      <c r="D40" s="46">
        <v>0.12</v>
      </c>
      <c r="E40" s="47"/>
      <c r="F40" s="41"/>
      <c r="G40" s="41"/>
      <c r="H40" s="41">
        <f>'2011-л2'!I40</f>
        <v>156</v>
      </c>
      <c r="I40" s="41">
        <f t="shared" si="0"/>
        <v>152.46185567010312</v>
      </c>
      <c r="J40" s="26">
        <f t="shared" si="7"/>
        <v>152.46185567010312</v>
      </c>
      <c r="K40" s="41">
        <f>'2011-л2'!K40*3.13/3.31</f>
        <v>11.801329305135951</v>
      </c>
      <c r="L40" s="26">
        <f t="shared" ref="L40:L41" si="13">J40+K40</f>
        <v>164.26318497523908</v>
      </c>
      <c r="M40" s="57">
        <f>SUM(L40)</f>
        <v>164.26318497523908</v>
      </c>
      <c r="N40" s="20" t="s">
        <v>20</v>
      </c>
    </row>
    <row r="41" spans="1:14" ht="18" customHeight="1" thickTop="1" x14ac:dyDescent="0.25">
      <c r="A41" s="66" t="s">
        <v>47</v>
      </c>
      <c r="B41" s="79">
        <v>2022874</v>
      </c>
      <c r="C41" s="27" t="s">
        <v>8</v>
      </c>
      <c r="D41" s="28">
        <v>0.17</v>
      </c>
      <c r="E41" s="29"/>
      <c r="F41" s="22"/>
      <c r="G41" s="22"/>
      <c r="H41" s="22">
        <f>'2011-л2'!I41</f>
        <v>221.00000000000003</v>
      </c>
      <c r="I41" s="22">
        <f t="shared" si="0"/>
        <v>215.98762886597945</v>
      </c>
      <c r="J41" s="23">
        <f t="shared" si="7"/>
        <v>215.98762886597945</v>
      </c>
      <c r="K41" s="22">
        <f>'2011-л2'!K41*3.13/3.31</f>
        <v>16.718549848942601</v>
      </c>
      <c r="L41" s="23">
        <f t="shared" si="13"/>
        <v>232.70617871492203</v>
      </c>
      <c r="N41" s="20"/>
    </row>
    <row r="42" spans="1:14" ht="18" customHeight="1" thickBot="1" x14ac:dyDescent="0.3">
      <c r="A42" s="67"/>
      <c r="B42" s="80"/>
      <c r="C42" s="5" t="s">
        <v>6</v>
      </c>
      <c r="D42" s="8">
        <v>2.5000000000000001E-2</v>
      </c>
      <c r="E42" s="16">
        <v>1</v>
      </c>
      <c r="F42" s="24">
        <f>'2011-л2'!G42</f>
        <v>194.92</v>
      </c>
      <c r="G42" s="24">
        <f t="shared" si="3"/>
        <v>179.54602816901408</v>
      </c>
      <c r="H42" s="24">
        <f>'2011-л2'!I42</f>
        <v>50</v>
      </c>
      <c r="I42" s="24">
        <f t="shared" si="0"/>
        <v>48.865979381443303</v>
      </c>
      <c r="J42" s="24">
        <f t="shared" si="7"/>
        <v>228.41200755045739</v>
      </c>
      <c r="K42" s="24">
        <f>'2011-л2'!K42*3.13/3.31</f>
        <v>18.528087009063441</v>
      </c>
      <c r="L42" s="24">
        <f>J42+K42</f>
        <v>246.94009455952084</v>
      </c>
      <c r="M42" s="57">
        <f>SUM(L41:L42)</f>
        <v>479.64627327444288</v>
      </c>
      <c r="N42" s="20" t="s">
        <v>20</v>
      </c>
    </row>
    <row r="43" spans="1:14" ht="30" customHeight="1" thickTop="1" thickBot="1" x14ac:dyDescent="0.3">
      <c r="A43" s="45" t="s">
        <v>48</v>
      </c>
      <c r="B43" s="4">
        <v>901748</v>
      </c>
      <c r="C43" s="25" t="s">
        <v>7</v>
      </c>
      <c r="D43" s="46">
        <v>0.25</v>
      </c>
      <c r="E43" s="47"/>
      <c r="F43" s="41"/>
      <c r="G43" s="41"/>
      <c r="H43" s="41">
        <f>'2011-л2'!I43</f>
        <v>325</v>
      </c>
      <c r="I43" s="41">
        <f t="shared" si="0"/>
        <v>317.62886597938149</v>
      </c>
      <c r="J43" s="26">
        <f t="shared" si="7"/>
        <v>317.62886597938149</v>
      </c>
      <c r="K43" s="41">
        <f>'2011-л2'!K43*3.13/3.31</f>
        <v>24.586102719033232</v>
      </c>
      <c r="L43" s="26">
        <f t="shared" ref="L43" si="14">J43+K43</f>
        <v>342.21496869841474</v>
      </c>
      <c r="M43" s="57">
        <f>SUM(L43)</f>
        <v>342.21496869841474</v>
      </c>
      <c r="N43" s="20" t="s">
        <v>20</v>
      </c>
    </row>
    <row r="44" spans="1:14" ht="15.75" thickTop="1" x14ac:dyDescent="0.25">
      <c r="F44" s="2">
        <f t="shared" ref="F44:L44" si="15">SUM(F4:F43)</f>
        <v>2155.4390000000003</v>
      </c>
      <c r="G44" s="2">
        <f t="shared" si="15"/>
        <v>1985.4325436619722</v>
      </c>
      <c r="H44" s="2">
        <f t="shared" si="15"/>
        <v>5187.1570200000006</v>
      </c>
      <c r="I44" s="2">
        <f t="shared" si="15"/>
        <v>5069.5101597525781</v>
      </c>
      <c r="J44" s="2">
        <f t="shared" si="15"/>
        <v>7054.9427034145501</v>
      </c>
      <c r="K44" s="2">
        <f t="shared" si="15"/>
        <v>555.46406145256788</v>
      </c>
      <c r="L44" s="2">
        <f t="shared" si="15"/>
        <v>7610.4067648671198</v>
      </c>
    </row>
    <row r="46" spans="1:14" x14ac:dyDescent="0.25">
      <c r="J46" s="2"/>
      <c r="L46" s="2"/>
    </row>
  </sheetData>
  <autoFilter ref="A3:N43"/>
  <mergeCells count="24">
    <mergeCell ref="A11:A15"/>
    <mergeCell ref="B11:B15"/>
    <mergeCell ref="A16:A17"/>
    <mergeCell ref="B16:B17"/>
    <mergeCell ref="A1:L1"/>
    <mergeCell ref="B2:L2"/>
    <mergeCell ref="A4:A7"/>
    <mergeCell ref="B4:B7"/>
    <mergeCell ref="A8:A10"/>
    <mergeCell ref="B8:B10"/>
    <mergeCell ref="A19:A21"/>
    <mergeCell ref="B19:B21"/>
    <mergeCell ref="A24:A26"/>
    <mergeCell ref="B24:B26"/>
    <mergeCell ref="A27:A28"/>
    <mergeCell ref="B27:B28"/>
    <mergeCell ref="A41:A42"/>
    <mergeCell ref="B41:B42"/>
    <mergeCell ref="A29:A31"/>
    <mergeCell ref="B29:B31"/>
    <mergeCell ref="A34:A36"/>
    <mergeCell ref="B34:B36"/>
    <mergeCell ref="A37:A39"/>
    <mergeCell ref="B37:B39"/>
  </mergeCells>
  <pageMargins left="0.70866141732283472" right="0.70866141732283472" top="0.74803149606299213" bottom="0.74803149606299213" header="0.31496062992125984" footer="0.31496062992125984"/>
  <pageSetup paperSize="2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1"/>
  <sheetViews>
    <sheetView tabSelected="1" zoomScaleNormal="100" workbookViewId="0">
      <selection activeCell="U20" sqref="U20"/>
    </sheetView>
  </sheetViews>
  <sheetFormatPr defaultRowHeight="15" x14ac:dyDescent="0.25"/>
  <cols>
    <col min="1" max="1" width="5.7109375" customWidth="1"/>
    <col min="2" max="2" width="80.7109375" customWidth="1"/>
    <col min="3" max="15" width="3.7109375" customWidth="1"/>
    <col min="16" max="20" width="4.42578125" customWidth="1"/>
  </cols>
  <sheetData>
    <row r="1" spans="1:20" x14ac:dyDescent="0.25">
      <c r="K1" s="87" t="s">
        <v>168</v>
      </c>
      <c r="L1" s="87"/>
      <c r="M1" s="87"/>
      <c r="N1" s="87"/>
      <c r="O1" s="87"/>
      <c r="P1" s="87"/>
      <c r="Q1" s="87"/>
      <c r="R1" s="87"/>
      <c r="S1" s="87"/>
      <c r="T1" s="87"/>
    </row>
    <row r="2" spans="1:20" x14ac:dyDescent="0.25">
      <c r="A2" s="87" t="s">
        <v>51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</row>
    <row r="4" spans="1:20" ht="15" customHeight="1" x14ac:dyDescent="0.25">
      <c r="A4" s="88" t="s">
        <v>52</v>
      </c>
      <c r="B4" s="90" t="s">
        <v>53</v>
      </c>
      <c r="C4" s="93" t="s">
        <v>54</v>
      </c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</row>
    <row r="5" spans="1:20" x14ac:dyDescent="0.25">
      <c r="A5" s="89"/>
      <c r="B5" s="91"/>
      <c r="C5" s="60">
        <v>1</v>
      </c>
      <c r="D5" s="60">
        <v>2</v>
      </c>
      <c r="E5" s="60">
        <v>3</v>
      </c>
      <c r="F5" s="60">
        <v>4</v>
      </c>
      <c r="G5" s="60">
        <v>5</v>
      </c>
      <c r="H5" s="60">
        <v>6</v>
      </c>
      <c r="I5" s="60">
        <v>7</v>
      </c>
      <c r="J5" s="60">
        <v>8</v>
      </c>
      <c r="K5" s="60">
        <v>9</v>
      </c>
      <c r="L5" s="60">
        <v>10</v>
      </c>
      <c r="M5" s="60">
        <v>11</v>
      </c>
      <c r="N5" s="60">
        <v>12</v>
      </c>
      <c r="O5" s="60">
        <v>13</v>
      </c>
      <c r="P5" s="92">
        <v>14</v>
      </c>
      <c r="Q5" s="92">
        <v>15</v>
      </c>
      <c r="R5" s="92">
        <v>16</v>
      </c>
      <c r="S5" s="92">
        <v>17</v>
      </c>
      <c r="T5" s="92">
        <v>18</v>
      </c>
    </row>
    <row r="6" spans="1:20" ht="15" customHeight="1" x14ac:dyDescent="0.25">
      <c r="A6" s="61">
        <v>1</v>
      </c>
      <c r="B6" s="65" t="s">
        <v>27</v>
      </c>
      <c r="C6" s="85">
        <v>1693962</v>
      </c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96"/>
    </row>
    <row r="7" spans="1:20" x14ac:dyDescent="0.25">
      <c r="A7" s="62" t="s">
        <v>55</v>
      </c>
      <c r="B7" s="63" t="s">
        <v>56</v>
      </c>
      <c r="C7" s="64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</row>
    <row r="8" spans="1:20" x14ac:dyDescent="0.25">
      <c r="A8" s="62" t="s">
        <v>57</v>
      </c>
      <c r="B8" s="63" t="s">
        <v>58</v>
      </c>
      <c r="C8" s="64"/>
      <c r="D8" s="64"/>
      <c r="E8" s="64"/>
      <c r="F8" s="64"/>
      <c r="G8" s="64"/>
      <c r="H8" s="64"/>
      <c r="I8" s="64"/>
      <c r="J8" s="64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x14ac:dyDescent="0.25">
      <c r="A9" s="62" t="s">
        <v>59</v>
      </c>
      <c r="B9" s="63" t="s">
        <v>60</v>
      </c>
      <c r="C9" s="64"/>
      <c r="D9" s="64"/>
      <c r="E9" s="64"/>
      <c r="F9" s="64"/>
      <c r="G9" s="64"/>
      <c r="H9" s="64"/>
      <c r="I9" s="64"/>
      <c r="J9" s="64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x14ac:dyDescent="0.25">
      <c r="A10" s="62" t="s">
        <v>61</v>
      </c>
      <c r="B10" s="63" t="s">
        <v>62</v>
      </c>
      <c r="C10" s="63"/>
      <c r="D10" s="63"/>
      <c r="E10" s="63"/>
      <c r="F10" s="63"/>
      <c r="G10" s="63"/>
      <c r="H10" s="63"/>
      <c r="I10" s="6"/>
      <c r="J10" s="6"/>
      <c r="K10" s="64"/>
      <c r="L10" s="64"/>
      <c r="M10" s="64"/>
      <c r="N10" s="64"/>
      <c r="O10" s="64"/>
      <c r="P10" s="64"/>
      <c r="Q10" s="64"/>
      <c r="R10" s="64"/>
      <c r="S10" s="64"/>
      <c r="T10" s="63"/>
    </row>
    <row r="11" spans="1:20" x14ac:dyDescent="0.25">
      <c r="A11" s="62" t="s">
        <v>63</v>
      </c>
      <c r="B11" s="63" t="s">
        <v>64</v>
      </c>
      <c r="C11" s="63"/>
      <c r="D11" s="63"/>
      <c r="E11" s="63"/>
      <c r="F11" s="63"/>
      <c r="G11" s="63"/>
      <c r="H11" s="63"/>
      <c r="I11" s="6"/>
      <c r="J11" s="6"/>
      <c r="K11" s="64"/>
      <c r="L11" s="64"/>
      <c r="M11" s="64"/>
      <c r="N11" s="64"/>
      <c r="O11" s="64"/>
      <c r="P11" s="64"/>
      <c r="Q11" s="64"/>
      <c r="R11" s="64"/>
      <c r="S11" s="64"/>
      <c r="T11" s="63"/>
    </row>
    <row r="12" spans="1:20" x14ac:dyDescent="0.25">
      <c r="A12" s="62" t="s">
        <v>65</v>
      </c>
      <c r="B12" s="63" t="s">
        <v>66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"/>
      <c r="P12" s="63"/>
      <c r="Q12" s="63"/>
      <c r="R12" s="63"/>
      <c r="S12" s="63"/>
      <c r="T12" s="95"/>
    </row>
    <row r="13" spans="1:20" ht="15" customHeight="1" x14ac:dyDescent="0.25">
      <c r="A13" s="61">
        <v>2</v>
      </c>
      <c r="B13" s="65" t="s">
        <v>28</v>
      </c>
      <c r="C13" s="85">
        <v>1655840</v>
      </c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96"/>
    </row>
    <row r="14" spans="1:20" x14ac:dyDescent="0.25">
      <c r="A14" s="62" t="s">
        <v>67</v>
      </c>
      <c r="B14" s="63" t="s">
        <v>56</v>
      </c>
      <c r="C14" s="64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x14ac:dyDescent="0.25">
      <c r="A15" s="62" t="s">
        <v>68</v>
      </c>
      <c r="B15" s="63" t="s">
        <v>58</v>
      </c>
      <c r="C15" s="64"/>
      <c r="D15" s="64"/>
      <c r="E15" s="64"/>
      <c r="F15" s="64"/>
      <c r="G15" s="64"/>
      <c r="H15" s="64"/>
      <c r="I15" s="64"/>
      <c r="J15" s="64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x14ac:dyDescent="0.25">
      <c r="A16" s="62" t="s">
        <v>69</v>
      </c>
      <c r="B16" s="63" t="s">
        <v>60</v>
      </c>
      <c r="C16" s="64"/>
      <c r="D16" s="64"/>
      <c r="E16" s="64"/>
      <c r="F16" s="64"/>
      <c r="G16" s="64"/>
      <c r="H16" s="64"/>
      <c r="I16" s="64"/>
      <c r="J16" s="64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x14ac:dyDescent="0.25">
      <c r="A17" s="62" t="s">
        <v>70</v>
      </c>
      <c r="B17" s="63" t="s">
        <v>62</v>
      </c>
      <c r="C17" s="63"/>
      <c r="D17" s="63"/>
      <c r="E17" s="63"/>
      <c r="F17" s="63"/>
      <c r="G17" s="63"/>
      <c r="H17" s="63"/>
      <c r="I17" s="6"/>
      <c r="J17" s="6"/>
      <c r="K17" s="64"/>
      <c r="L17" s="64"/>
      <c r="M17" s="64"/>
      <c r="N17" s="64"/>
      <c r="O17" s="64"/>
      <c r="P17" s="64"/>
      <c r="Q17" s="64"/>
      <c r="R17" s="64"/>
      <c r="S17" s="64"/>
      <c r="T17" s="63"/>
    </row>
    <row r="18" spans="1:20" x14ac:dyDescent="0.25">
      <c r="A18" s="62" t="s">
        <v>71</v>
      </c>
      <c r="B18" s="63" t="s">
        <v>64</v>
      </c>
      <c r="C18" s="63"/>
      <c r="D18" s="63"/>
      <c r="E18" s="63"/>
      <c r="F18" s="63"/>
      <c r="G18" s="63"/>
      <c r="H18" s="63"/>
      <c r="I18" s="6"/>
      <c r="J18" s="6"/>
      <c r="K18" s="64"/>
      <c r="L18" s="64"/>
      <c r="M18" s="64"/>
      <c r="N18" s="64"/>
      <c r="O18" s="64"/>
      <c r="P18" s="64"/>
      <c r="Q18" s="64"/>
      <c r="R18" s="64"/>
      <c r="S18" s="64"/>
      <c r="T18" s="63"/>
    </row>
    <row r="19" spans="1:20" x14ac:dyDescent="0.25">
      <c r="A19" s="62" t="s">
        <v>72</v>
      </c>
      <c r="B19" s="63" t="s">
        <v>66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"/>
      <c r="P19" s="63"/>
      <c r="Q19" s="63"/>
      <c r="R19" s="63"/>
      <c r="S19" s="63"/>
      <c r="T19" s="95"/>
    </row>
    <row r="20" spans="1:20" ht="15" customHeight="1" x14ac:dyDescent="0.25">
      <c r="A20" s="61">
        <v>3</v>
      </c>
      <c r="B20" s="65" t="s">
        <v>30</v>
      </c>
      <c r="C20" s="85">
        <v>1507834</v>
      </c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96"/>
    </row>
    <row r="21" spans="1:20" x14ac:dyDescent="0.25">
      <c r="A21" s="62" t="s">
        <v>73</v>
      </c>
      <c r="B21" s="63" t="s">
        <v>56</v>
      </c>
      <c r="C21" s="64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x14ac:dyDescent="0.25">
      <c r="A22" s="62" t="s">
        <v>74</v>
      </c>
      <c r="B22" s="63" t="s">
        <v>58</v>
      </c>
      <c r="C22" s="64"/>
      <c r="D22" s="64"/>
      <c r="E22" s="64"/>
      <c r="F22" s="64"/>
      <c r="G22" s="64"/>
      <c r="H22" s="64"/>
      <c r="I22" s="64"/>
      <c r="J22" s="64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x14ac:dyDescent="0.25">
      <c r="A23" s="62" t="s">
        <v>75</v>
      </c>
      <c r="B23" s="63" t="s">
        <v>60</v>
      </c>
      <c r="C23" s="64"/>
      <c r="D23" s="64"/>
      <c r="E23" s="64"/>
      <c r="F23" s="64"/>
      <c r="G23" s="64"/>
      <c r="H23" s="64"/>
      <c r="I23" s="64"/>
      <c r="J23" s="64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x14ac:dyDescent="0.25">
      <c r="A24" s="62" t="s">
        <v>76</v>
      </c>
      <c r="B24" s="63" t="s">
        <v>62</v>
      </c>
      <c r="C24" s="63"/>
      <c r="D24" s="63"/>
      <c r="E24" s="63"/>
      <c r="F24" s="63"/>
      <c r="G24" s="63"/>
      <c r="H24" s="63"/>
      <c r="I24" s="6"/>
      <c r="J24" s="6"/>
      <c r="K24" s="64"/>
      <c r="L24" s="64"/>
      <c r="M24" s="64"/>
      <c r="N24" s="64"/>
      <c r="O24" s="64"/>
      <c r="P24" s="64"/>
      <c r="Q24" s="64"/>
      <c r="R24" s="64"/>
      <c r="S24" s="64"/>
      <c r="T24" s="63"/>
    </row>
    <row r="25" spans="1:20" x14ac:dyDescent="0.25">
      <c r="A25" s="62" t="s">
        <v>77</v>
      </c>
      <c r="B25" s="63" t="s">
        <v>64</v>
      </c>
      <c r="C25" s="63"/>
      <c r="D25" s="63"/>
      <c r="E25" s="63"/>
      <c r="F25" s="63"/>
      <c r="G25" s="63"/>
      <c r="H25" s="63"/>
      <c r="I25" s="6"/>
      <c r="J25" s="6"/>
      <c r="K25" s="64"/>
      <c r="L25" s="64"/>
      <c r="M25" s="64"/>
      <c r="N25" s="64"/>
      <c r="O25" s="64"/>
      <c r="P25" s="64"/>
      <c r="Q25" s="64"/>
      <c r="R25" s="64"/>
      <c r="S25" s="64"/>
      <c r="T25" s="63"/>
    </row>
    <row r="26" spans="1:20" x14ac:dyDescent="0.25">
      <c r="A26" s="62" t="s">
        <v>78</v>
      </c>
      <c r="B26" s="63" t="s">
        <v>66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"/>
      <c r="P26" s="63"/>
      <c r="Q26" s="63"/>
      <c r="R26" s="63"/>
      <c r="S26" s="63"/>
      <c r="T26" s="95"/>
    </row>
    <row r="27" spans="1:20" ht="15" customHeight="1" x14ac:dyDescent="0.25">
      <c r="A27" s="61">
        <v>4</v>
      </c>
      <c r="B27" s="65" t="s">
        <v>31</v>
      </c>
      <c r="C27" s="85">
        <v>1607581</v>
      </c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96"/>
    </row>
    <row r="28" spans="1:20" x14ac:dyDescent="0.25">
      <c r="A28" s="62" t="s">
        <v>79</v>
      </c>
      <c r="B28" s="63" t="s">
        <v>56</v>
      </c>
      <c r="C28" s="64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x14ac:dyDescent="0.25">
      <c r="A29" s="62" t="s">
        <v>80</v>
      </c>
      <c r="B29" s="63" t="s">
        <v>58</v>
      </c>
      <c r="C29" s="64"/>
      <c r="D29" s="64"/>
      <c r="E29" s="64"/>
      <c r="F29" s="64"/>
      <c r="G29" s="64"/>
      <c r="H29" s="64"/>
      <c r="I29" s="64"/>
      <c r="J29" s="64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x14ac:dyDescent="0.25">
      <c r="A30" s="62" t="s">
        <v>81</v>
      </c>
      <c r="B30" s="63" t="s">
        <v>60</v>
      </c>
      <c r="C30" s="64"/>
      <c r="D30" s="64"/>
      <c r="E30" s="64"/>
      <c r="F30" s="64"/>
      <c r="G30" s="64"/>
      <c r="H30" s="64"/>
      <c r="I30" s="64"/>
      <c r="J30" s="64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x14ac:dyDescent="0.25">
      <c r="A31" s="62" t="s">
        <v>82</v>
      </c>
      <c r="B31" s="63" t="s">
        <v>62</v>
      </c>
      <c r="C31" s="63"/>
      <c r="D31" s="63"/>
      <c r="E31" s="63"/>
      <c r="F31" s="63"/>
      <c r="G31" s="63"/>
      <c r="H31" s="63"/>
      <c r="I31" s="6"/>
      <c r="J31" s="6"/>
      <c r="K31" s="64"/>
      <c r="L31" s="64"/>
      <c r="M31" s="64"/>
      <c r="N31" s="64"/>
      <c r="O31" s="64"/>
      <c r="P31" s="64"/>
      <c r="Q31" s="64"/>
      <c r="R31" s="64"/>
      <c r="S31" s="64"/>
      <c r="T31" s="63"/>
    </row>
    <row r="32" spans="1:20" x14ac:dyDescent="0.25">
      <c r="A32" s="62" t="s">
        <v>83</v>
      </c>
      <c r="B32" s="63" t="s">
        <v>64</v>
      </c>
      <c r="C32" s="63"/>
      <c r="D32" s="63"/>
      <c r="E32" s="63"/>
      <c r="F32" s="63"/>
      <c r="G32" s="63"/>
      <c r="H32" s="63"/>
      <c r="I32" s="6"/>
      <c r="J32" s="6"/>
      <c r="K32" s="64"/>
      <c r="L32" s="64"/>
      <c r="M32" s="64"/>
      <c r="N32" s="64"/>
      <c r="O32" s="64"/>
      <c r="P32" s="64"/>
      <c r="Q32" s="64"/>
      <c r="R32" s="64"/>
      <c r="S32" s="64"/>
      <c r="T32" s="63"/>
    </row>
    <row r="33" spans="1:20" x14ac:dyDescent="0.25">
      <c r="A33" s="62" t="s">
        <v>84</v>
      </c>
      <c r="B33" s="63" t="s">
        <v>66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"/>
      <c r="P33" s="63"/>
      <c r="Q33" s="63"/>
      <c r="R33" s="63"/>
      <c r="S33" s="63"/>
      <c r="T33" s="95"/>
    </row>
    <row r="34" spans="1:20" ht="15" customHeight="1" x14ac:dyDescent="0.25">
      <c r="A34" s="62" t="s">
        <v>161</v>
      </c>
      <c r="B34" s="65" t="s">
        <v>32</v>
      </c>
      <c r="C34" s="85">
        <v>1782668</v>
      </c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96"/>
    </row>
    <row r="35" spans="1:20" x14ac:dyDescent="0.25">
      <c r="A35" s="62" t="s">
        <v>162</v>
      </c>
      <c r="B35" s="63" t="s">
        <v>56</v>
      </c>
      <c r="C35" s="64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x14ac:dyDescent="0.25">
      <c r="A36" s="62" t="s">
        <v>163</v>
      </c>
      <c r="B36" s="63" t="s">
        <v>58</v>
      </c>
      <c r="C36" s="64"/>
      <c r="D36" s="64"/>
      <c r="E36" s="64"/>
      <c r="F36" s="64"/>
      <c r="G36" s="64"/>
      <c r="H36" s="64"/>
      <c r="I36" s="64"/>
      <c r="J36" s="64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x14ac:dyDescent="0.25">
      <c r="A37" s="62" t="s">
        <v>164</v>
      </c>
      <c r="B37" s="63" t="s">
        <v>60</v>
      </c>
      <c r="C37" s="64"/>
      <c r="D37" s="64"/>
      <c r="E37" s="64"/>
      <c r="F37" s="64"/>
      <c r="G37" s="64"/>
      <c r="H37" s="64"/>
      <c r="I37" s="64"/>
      <c r="J37" s="64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x14ac:dyDescent="0.25">
      <c r="A38" s="62" t="s">
        <v>165</v>
      </c>
      <c r="B38" s="63" t="s">
        <v>62</v>
      </c>
      <c r="C38" s="63"/>
      <c r="D38" s="63"/>
      <c r="E38" s="63"/>
      <c r="F38" s="63"/>
      <c r="G38" s="63"/>
      <c r="H38" s="63"/>
      <c r="I38" s="6"/>
      <c r="J38" s="6"/>
      <c r="K38" s="64"/>
      <c r="L38" s="64"/>
      <c r="M38" s="64"/>
      <c r="N38" s="64"/>
      <c r="O38" s="64"/>
      <c r="P38" s="64"/>
      <c r="Q38" s="64"/>
      <c r="R38" s="64"/>
      <c r="S38" s="64"/>
      <c r="T38" s="63"/>
    </row>
    <row r="39" spans="1:20" x14ac:dyDescent="0.25">
      <c r="A39" s="62" t="s">
        <v>166</v>
      </c>
      <c r="B39" s="63" t="s">
        <v>64</v>
      </c>
      <c r="C39" s="63"/>
      <c r="D39" s="63"/>
      <c r="E39" s="63"/>
      <c r="F39" s="63"/>
      <c r="G39" s="63"/>
      <c r="H39" s="63"/>
      <c r="I39" s="6"/>
      <c r="J39" s="6"/>
      <c r="K39" s="64"/>
      <c r="L39" s="64"/>
      <c r="M39" s="64"/>
      <c r="N39" s="64"/>
      <c r="O39" s="64"/>
      <c r="P39" s="64"/>
      <c r="Q39" s="64"/>
      <c r="R39" s="64"/>
      <c r="S39" s="64"/>
      <c r="T39" s="63"/>
    </row>
    <row r="40" spans="1:20" x14ac:dyDescent="0.25">
      <c r="A40" s="62" t="s">
        <v>167</v>
      </c>
      <c r="B40" s="63" t="s">
        <v>66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"/>
      <c r="P40" s="63"/>
      <c r="Q40" s="63"/>
      <c r="R40" s="63"/>
      <c r="S40" s="63"/>
      <c r="T40" s="95"/>
    </row>
    <row r="41" spans="1:20" ht="15" customHeight="1" x14ac:dyDescent="0.25">
      <c r="A41" s="61">
        <v>6</v>
      </c>
      <c r="B41" s="65" t="s">
        <v>33</v>
      </c>
      <c r="C41" s="85">
        <v>1982311</v>
      </c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96"/>
    </row>
    <row r="42" spans="1:20" x14ac:dyDescent="0.25">
      <c r="A42" s="62" t="s">
        <v>85</v>
      </c>
      <c r="B42" s="63" t="s">
        <v>56</v>
      </c>
      <c r="C42" s="64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x14ac:dyDescent="0.25">
      <c r="A43" s="62" t="s">
        <v>86</v>
      </c>
      <c r="B43" s="63" t="s">
        <v>58</v>
      </c>
      <c r="C43" s="64"/>
      <c r="D43" s="64"/>
      <c r="E43" s="64"/>
      <c r="F43" s="64"/>
      <c r="G43" s="64"/>
      <c r="H43" s="64"/>
      <c r="I43" s="64"/>
      <c r="J43" s="64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x14ac:dyDescent="0.25">
      <c r="A44" s="62" t="s">
        <v>87</v>
      </c>
      <c r="B44" s="63" t="s">
        <v>60</v>
      </c>
      <c r="C44" s="64"/>
      <c r="D44" s="64"/>
      <c r="E44" s="64"/>
      <c r="F44" s="64"/>
      <c r="G44" s="64"/>
      <c r="H44" s="64"/>
      <c r="I44" s="64"/>
      <c r="J44" s="64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x14ac:dyDescent="0.25">
      <c r="A45" s="62" t="s">
        <v>88</v>
      </c>
      <c r="B45" s="63" t="s">
        <v>62</v>
      </c>
      <c r="C45" s="63"/>
      <c r="D45" s="63"/>
      <c r="E45" s="63"/>
      <c r="F45" s="63"/>
      <c r="G45" s="63"/>
      <c r="H45" s="63"/>
      <c r="I45" s="6"/>
      <c r="J45" s="6"/>
      <c r="K45" s="64"/>
      <c r="L45" s="64"/>
      <c r="M45" s="64"/>
      <c r="N45" s="64"/>
      <c r="O45" s="64"/>
      <c r="P45" s="64"/>
      <c r="Q45" s="64"/>
      <c r="R45" s="64"/>
      <c r="S45" s="64"/>
      <c r="T45" s="63"/>
    </row>
    <row r="46" spans="1:20" x14ac:dyDescent="0.25">
      <c r="A46" s="62" t="s">
        <v>89</v>
      </c>
      <c r="B46" s="63" t="s">
        <v>64</v>
      </c>
      <c r="C46" s="63"/>
      <c r="D46" s="63"/>
      <c r="E46" s="63"/>
      <c r="F46" s="63"/>
      <c r="G46" s="63"/>
      <c r="H46" s="63"/>
      <c r="I46" s="6"/>
      <c r="J46" s="6"/>
      <c r="K46" s="64"/>
      <c r="L46" s="64"/>
      <c r="M46" s="64"/>
      <c r="N46" s="64"/>
      <c r="O46" s="64"/>
      <c r="P46" s="64"/>
      <c r="Q46" s="64"/>
      <c r="R46" s="64"/>
      <c r="S46" s="64"/>
      <c r="T46" s="63"/>
    </row>
    <row r="47" spans="1:20" x14ac:dyDescent="0.25">
      <c r="A47" s="62" t="s">
        <v>90</v>
      </c>
      <c r="B47" s="63" t="s">
        <v>66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"/>
      <c r="P47" s="63"/>
      <c r="Q47" s="63"/>
      <c r="R47" s="63"/>
      <c r="S47" s="63"/>
      <c r="T47" s="95"/>
    </row>
    <row r="48" spans="1:20" ht="15" customHeight="1" x14ac:dyDescent="0.25">
      <c r="A48" s="61">
        <v>7</v>
      </c>
      <c r="B48" s="65" t="s">
        <v>34</v>
      </c>
      <c r="C48" s="85">
        <v>1993696</v>
      </c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96"/>
    </row>
    <row r="49" spans="1:20" x14ac:dyDescent="0.25">
      <c r="A49" s="62" t="s">
        <v>91</v>
      </c>
      <c r="B49" s="63" t="s">
        <v>56</v>
      </c>
      <c r="C49" s="64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x14ac:dyDescent="0.25">
      <c r="A50" s="62" t="s">
        <v>92</v>
      </c>
      <c r="B50" s="63" t="s">
        <v>58</v>
      </c>
      <c r="C50" s="64"/>
      <c r="D50" s="64"/>
      <c r="E50" s="64"/>
      <c r="F50" s="64"/>
      <c r="G50" s="64"/>
      <c r="H50" s="64"/>
      <c r="I50" s="64"/>
      <c r="J50" s="64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x14ac:dyDescent="0.25">
      <c r="A51" s="62" t="s">
        <v>93</v>
      </c>
      <c r="B51" s="63" t="s">
        <v>60</v>
      </c>
      <c r="C51" s="64"/>
      <c r="D51" s="64"/>
      <c r="E51" s="64"/>
      <c r="F51" s="64"/>
      <c r="G51" s="64"/>
      <c r="H51" s="64"/>
      <c r="I51" s="64"/>
      <c r="J51" s="64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x14ac:dyDescent="0.25">
      <c r="A52" s="62" t="s">
        <v>94</v>
      </c>
      <c r="B52" s="63" t="s">
        <v>62</v>
      </c>
      <c r="C52" s="63"/>
      <c r="D52" s="63"/>
      <c r="E52" s="63"/>
      <c r="F52" s="63"/>
      <c r="G52" s="63"/>
      <c r="H52" s="63"/>
      <c r="I52" s="6"/>
      <c r="J52" s="6"/>
      <c r="K52" s="64"/>
      <c r="L52" s="64"/>
      <c r="M52" s="64"/>
      <c r="N52" s="64"/>
      <c r="O52" s="64"/>
      <c r="P52" s="64"/>
      <c r="Q52" s="64"/>
      <c r="R52" s="64"/>
      <c r="S52" s="64"/>
      <c r="T52" s="63"/>
    </row>
    <row r="53" spans="1:20" x14ac:dyDescent="0.25">
      <c r="A53" s="62" t="s">
        <v>95</v>
      </c>
      <c r="B53" s="63" t="s">
        <v>64</v>
      </c>
      <c r="C53" s="63"/>
      <c r="D53" s="63"/>
      <c r="E53" s="63"/>
      <c r="F53" s="63"/>
      <c r="G53" s="63"/>
      <c r="H53" s="63"/>
      <c r="I53" s="6"/>
      <c r="J53" s="6"/>
      <c r="K53" s="64"/>
      <c r="L53" s="64"/>
      <c r="M53" s="64"/>
      <c r="N53" s="64"/>
      <c r="O53" s="64"/>
      <c r="P53" s="64"/>
      <c r="Q53" s="64"/>
      <c r="R53" s="64"/>
      <c r="S53" s="64"/>
      <c r="T53" s="63"/>
    </row>
    <row r="54" spans="1:20" x14ac:dyDescent="0.25">
      <c r="A54" s="62" t="s">
        <v>96</v>
      </c>
      <c r="B54" s="63" t="s">
        <v>66</v>
      </c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"/>
      <c r="P54" s="63"/>
      <c r="Q54" s="63"/>
      <c r="R54" s="63"/>
      <c r="S54" s="63"/>
      <c r="T54" s="95"/>
    </row>
    <row r="55" spans="1:20" ht="15" customHeight="1" x14ac:dyDescent="0.25">
      <c r="A55" s="61">
        <v>8</v>
      </c>
      <c r="B55" s="65" t="s">
        <v>35</v>
      </c>
      <c r="C55" s="85">
        <v>1982033</v>
      </c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96"/>
    </row>
    <row r="56" spans="1:20" x14ac:dyDescent="0.25">
      <c r="A56" s="62" t="s">
        <v>160</v>
      </c>
      <c r="B56" s="63" t="s">
        <v>56</v>
      </c>
      <c r="C56" s="64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</row>
    <row r="57" spans="1:20" x14ac:dyDescent="0.25">
      <c r="A57" s="62" t="s">
        <v>160</v>
      </c>
      <c r="B57" s="63" t="s">
        <v>58</v>
      </c>
      <c r="C57" s="64"/>
      <c r="D57" s="64"/>
      <c r="E57" s="64"/>
      <c r="F57" s="64"/>
      <c r="G57" s="64"/>
      <c r="H57" s="64"/>
      <c r="I57" s="64"/>
      <c r="J57" s="64"/>
      <c r="K57" s="63"/>
      <c r="L57" s="63"/>
      <c r="M57" s="63"/>
      <c r="N57" s="63"/>
      <c r="O57" s="63"/>
      <c r="P57" s="63"/>
      <c r="Q57" s="63"/>
      <c r="R57" s="63"/>
      <c r="S57" s="63"/>
      <c r="T57" s="63"/>
    </row>
    <row r="58" spans="1:20" x14ac:dyDescent="0.25">
      <c r="A58" s="62" t="s">
        <v>160</v>
      </c>
      <c r="B58" s="63" t="s">
        <v>60</v>
      </c>
      <c r="C58" s="64"/>
      <c r="D58" s="64"/>
      <c r="E58" s="64"/>
      <c r="F58" s="64"/>
      <c r="G58" s="64"/>
      <c r="H58" s="64"/>
      <c r="I58" s="64"/>
      <c r="J58" s="64"/>
      <c r="K58" s="63"/>
      <c r="L58" s="63"/>
      <c r="M58" s="63"/>
      <c r="N58" s="63"/>
      <c r="O58" s="63"/>
      <c r="P58" s="63"/>
      <c r="Q58" s="63"/>
      <c r="R58" s="63"/>
      <c r="S58" s="63"/>
      <c r="T58" s="63"/>
    </row>
    <row r="59" spans="1:20" x14ac:dyDescent="0.25">
      <c r="A59" s="62" t="s">
        <v>160</v>
      </c>
      <c r="B59" s="63" t="s">
        <v>62</v>
      </c>
      <c r="C59" s="63"/>
      <c r="D59" s="63"/>
      <c r="E59" s="63"/>
      <c r="F59" s="63"/>
      <c r="G59" s="63"/>
      <c r="H59" s="63"/>
      <c r="I59" s="6"/>
      <c r="J59" s="6"/>
      <c r="K59" s="64"/>
      <c r="L59" s="64"/>
      <c r="M59" s="64"/>
      <c r="N59" s="64"/>
      <c r="O59" s="64"/>
      <c r="P59" s="64"/>
      <c r="Q59" s="64"/>
      <c r="R59" s="64"/>
      <c r="S59" s="64"/>
      <c r="T59" s="63"/>
    </row>
    <row r="60" spans="1:20" x14ac:dyDescent="0.25">
      <c r="A60" s="62" t="s">
        <v>160</v>
      </c>
      <c r="B60" s="63" t="s">
        <v>64</v>
      </c>
      <c r="C60" s="63"/>
      <c r="D60" s="63"/>
      <c r="E60" s="63"/>
      <c r="F60" s="63"/>
      <c r="G60" s="63"/>
      <c r="H60" s="63"/>
      <c r="I60" s="6"/>
      <c r="J60" s="6"/>
      <c r="K60" s="64"/>
      <c r="L60" s="64"/>
      <c r="M60" s="64"/>
      <c r="N60" s="64"/>
      <c r="O60" s="64"/>
      <c r="P60" s="64"/>
      <c r="Q60" s="64"/>
      <c r="R60" s="64"/>
      <c r="S60" s="64"/>
      <c r="T60" s="63"/>
    </row>
    <row r="61" spans="1:20" x14ac:dyDescent="0.25">
      <c r="A61" s="62" t="s">
        <v>160</v>
      </c>
      <c r="B61" s="63" t="s">
        <v>66</v>
      </c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"/>
      <c r="P61" s="63"/>
      <c r="Q61" s="63"/>
      <c r="R61" s="63"/>
      <c r="S61" s="63"/>
      <c r="T61" s="95"/>
    </row>
    <row r="62" spans="1:20" ht="15" customHeight="1" x14ac:dyDescent="0.25">
      <c r="A62" s="61">
        <v>9</v>
      </c>
      <c r="B62" s="65" t="s">
        <v>36</v>
      </c>
      <c r="C62" s="85">
        <v>1985570</v>
      </c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96"/>
    </row>
    <row r="63" spans="1:20" x14ac:dyDescent="0.25">
      <c r="A63" s="62" t="s">
        <v>97</v>
      </c>
      <c r="B63" s="63" t="s">
        <v>56</v>
      </c>
      <c r="C63" s="64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</row>
    <row r="64" spans="1:20" x14ac:dyDescent="0.25">
      <c r="A64" s="62" t="s">
        <v>98</v>
      </c>
      <c r="B64" s="63" t="s">
        <v>58</v>
      </c>
      <c r="C64" s="64"/>
      <c r="D64" s="64"/>
      <c r="E64" s="64"/>
      <c r="F64" s="64"/>
      <c r="G64" s="64"/>
      <c r="H64" s="64"/>
      <c r="I64" s="64"/>
      <c r="J64" s="64"/>
      <c r="K64" s="63"/>
      <c r="L64" s="63"/>
      <c r="M64" s="63"/>
      <c r="N64" s="63"/>
      <c r="O64" s="63"/>
      <c r="P64" s="63"/>
      <c r="Q64" s="63"/>
      <c r="R64" s="63"/>
      <c r="S64" s="63"/>
      <c r="T64" s="63"/>
    </row>
    <row r="65" spans="1:20" x14ac:dyDescent="0.25">
      <c r="A65" s="62" t="s">
        <v>99</v>
      </c>
      <c r="B65" s="63" t="s">
        <v>60</v>
      </c>
      <c r="C65" s="64"/>
      <c r="D65" s="64"/>
      <c r="E65" s="64"/>
      <c r="F65" s="64"/>
      <c r="G65" s="64"/>
      <c r="H65" s="64"/>
      <c r="I65" s="64"/>
      <c r="J65" s="64"/>
      <c r="K65" s="63"/>
      <c r="L65" s="63"/>
      <c r="M65" s="63"/>
      <c r="N65" s="63"/>
      <c r="O65" s="63"/>
      <c r="P65" s="63"/>
      <c r="Q65" s="63"/>
      <c r="R65" s="63"/>
      <c r="S65" s="63"/>
      <c r="T65" s="63"/>
    </row>
    <row r="66" spans="1:20" x14ac:dyDescent="0.25">
      <c r="A66" s="62" t="s">
        <v>100</v>
      </c>
      <c r="B66" s="63" t="s">
        <v>62</v>
      </c>
      <c r="C66" s="63"/>
      <c r="D66" s="63"/>
      <c r="E66" s="63"/>
      <c r="F66" s="63"/>
      <c r="G66" s="63"/>
      <c r="H66" s="63"/>
      <c r="I66" s="6"/>
      <c r="J66" s="6"/>
      <c r="K66" s="64"/>
      <c r="L66" s="64"/>
      <c r="M66" s="64"/>
      <c r="N66" s="64"/>
      <c r="O66" s="64"/>
      <c r="P66" s="64"/>
      <c r="Q66" s="64"/>
      <c r="R66" s="64"/>
      <c r="S66" s="64"/>
      <c r="T66" s="63"/>
    </row>
    <row r="67" spans="1:20" x14ac:dyDescent="0.25">
      <c r="A67" s="62" t="s">
        <v>101</v>
      </c>
      <c r="B67" s="63" t="s">
        <v>64</v>
      </c>
      <c r="C67" s="63"/>
      <c r="D67" s="63"/>
      <c r="E67" s="63"/>
      <c r="F67" s="63"/>
      <c r="G67" s="63"/>
      <c r="H67" s="63"/>
      <c r="I67" s="6"/>
      <c r="J67" s="6"/>
      <c r="K67" s="64"/>
      <c r="L67" s="64"/>
      <c r="M67" s="64"/>
      <c r="N67" s="64"/>
      <c r="O67" s="64"/>
      <c r="P67" s="64"/>
      <c r="Q67" s="64"/>
      <c r="R67" s="64"/>
      <c r="S67" s="64"/>
      <c r="T67" s="63"/>
    </row>
    <row r="68" spans="1:20" x14ac:dyDescent="0.25">
      <c r="A68" s="62" t="s">
        <v>102</v>
      </c>
      <c r="B68" s="63" t="s">
        <v>66</v>
      </c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"/>
      <c r="P68" s="63"/>
      <c r="Q68" s="63"/>
      <c r="R68" s="63"/>
      <c r="S68" s="63"/>
      <c r="T68" s="95"/>
    </row>
    <row r="69" spans="1:20" ht="15" customHeight="1" x14ac:dyDescent="0.25">
      <c r="A69" s="61">
        <v>10</v>
      </c>
      <c r="B69" s="65" t="s">
        <v>37</v>
      </c>
      <c r="C69" s="85">
        <v>2019473</v>
      </c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96"/>
    </row>
    <row r="70" spans="1:20" x14ac:dyDescent="0.25">
      <c r="A70" s="62" t="s">
        <v>103</v>
      </c>
      <c r="B70" s="63" t="s">
        <v>56</v>
      </c>
      <c r="C70" s="64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</row>
    <row r="71" spans="1:20" x14ac:dyDescent="0.25">
      <c r="A71" s="62" t="s">
        <v>104</v>
      </c>
      <c r="B71" s="63" t="s">
        <v>58</v>
      </c>
      <c r="C71" s="64"/>
      <c r="D71" s="64"/>
      <c r="E71" s="64"/>
      <c r="F71" s="64"/>
      <c r="G71" s="64"/>
      <c r="H71" s="64"/>
      <c r="I71" s="64"/>
      <c r="J71" s="64"/>
      <c r="K71" s="63"/>
      <c r="L71" s="63"/>
      <c r="M71" s="63"/>
      <c r="N71" s="63"/>
      <c r="O71" s="63"/>
      <c r="P71" s="63"/>
      <c r="Q71" s="63"/>
      <c r="R71" s="63"/>
      <c r="S71" s="63"/>
      <c r="T71" s="63"/>
    </row>
    <row r="72" spans="1:20" x14ac:dyDescent="0.25">
      <c r="A72" s="62" t="s">
        <v>105</v>
      </c>
      <c r="B72" s="63" t="s">
        <v>60</v>
      </c>
      <c r="C72" s="64"/>
      <c r="D72" s="64"/>
      <c r="E72" s="64"/>
      <c r="F72" s="64"/>
      <c r="G72" s="64"/>
      <c r="H72" s="64"/>
      <c r="I72" s="64"/>
      <c r="J72" s="64"/>
      <c r="K72" s="63"/>
      <c r="L72" s="63"/>
      <c r="M72" s="63"/>
      <c r="N72" s="63"/>
      <c r="O72" s="63"/>
      <c r="P72" s="63"/>
      <c r="Q72" s="63"/>
      <c r="R72" s="63"/>
      <c r="S72" s="63"/>
      <c r="T72" s="63"/>
    </row>
    <row r="73" spans="1:20" x14ac:dyDescent="0.25">
      <c r="A73" s="62" t="s">
        <v>106</v>
      </c>
      <c r="B73" s="63" t="s">
        <v>62</v>
      </c>
      <c r="C73" s="63"/>
      <c r="D73" s="63"/>
      <c r="E73" s="63"/>
      <c r="F73" s="63"/>
      <c r="G73" s="63"/>
      <c r="H73" s="63"/>
      <c r="I73" s="6"/>
      <c r="J73" s="6"/>
      <c r="K73" s="64"/>
      <c r="L73" s="64"/>
      <c r="M73" s="64"/>
      <c r="N73" s="64"/>
      <c r="O73" s="64"/>
      <c r="P73" s="64"/>
      <c r="Q73" s="64"/>
      <c r="R73" s="64"/>
      <c r="S73" s="64"/>
      <c r="T73" s="63"/>
    </row>
    <row r="74" spans="1:20" x14ac:dyDescent="0.25">
      <c r="A74" s="62" t="s">
        <v>107</v>
      </c>
      <c r="B74" s="63" t="s">
        <v>64</v>
      </c>
      <c r="C74" s="63"/>
      <c r="D74" s="63"/>
      <c r="E74" s="63"/>
      <c r="F74" s="63"/>
      <c r="G74" s="63"/>
      <c r="H74" s="63"/>
      <c r="I74" s="6"/>
      <c r="J74" s="6"/>
      <c r="K74" s="64"/>
      <c r="L74" s="64"/>
      <c r="M74" s="64"/>
      <c r="N74" s="64"/>
      <c r="O74" s="64"/>
      <c r="P74" s="64"/>
      <c r="Q74" s="64"/>
      <c r="R74" s="64"/>
      <c r="S74" s="64"/>
      <c r="T74" s="63"/>
    </row>
    <row r="75" spans="1:20" x14ac:dyDescent="0.25">
      <c r="A75" s="62" t="s">
        <v>108</v>
      </c>
      <c r="B75" s="63" t="s">
        <v>66</v>
      </c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"/>
      <c r="P75" s="63"/>
      <c r="Q75" s="63"/>
      <c r="R75" s="63"/>
      <c r="S75" s="63"/>
      <c r="T75" s="95"/>
    </row>
    <row r="76" spans="1:20" ht="29.25" customHeight="1" x14ac:dyDescent="0.25">
      <c r="A76" s="61">
        <v>11</v>
      </c>
      <c r="B76" s="65" t="s">
        <v>38</v>
      </c>
      <c r="C76" s="85" t="s">
        <v>151</v>
      </c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96"/>
    </row>
    <row r="77" spans="1:20" x14ac:dyDescent="0.25">
      <c r="A77" s="62" t="s">
        <v>109</v>
      </c>
      <c r="B77" s="63" t="s">
        <v>56</v>
      </c>
      <c r="C77" s="64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</row>
    <row r="78" spans="1:20" x14ac:dyDescent="0.25">
      <c r="A78" s="62" t="s">
        <v>110</v>
      </c>
      <c r="B78" s="63" t="s">
        <v>58</v>
      </c>
      <c r="C78" s="64"/>
      <c r="D78" s="64"/>
      <c r="E78" s="64"/>
      <c r="F78" s="64"/>
      <c r="G78" s="64"/>
      <c r="H78" s="64"/>
      <c r="I78" s="64"/>
      <c r="J78" s="64"/>
      <c r="K78" s="63"/>
      <c r="L78" s="63"/>
      <c r="M78" s="63"/>
      <c r="N78" s="63"/>
      <c r="O78" s="63"/>
      <c r="P78" s="63"/>
      <c r="Q78" s="63"/>
      <c r="R78" s="63"/>
      <c r="S78" s="63"/>
      <c r="T78" s="63"/>
    </row>
    <row r="79" spans="1:20" x14ac:dyDescent="0.25">
      <c r="A79" s="62" t="s">
        <v>111</v>
      </c>
      <c r="B79" s="63" t="s">
        <v>60</v>
      </c>
      <c r="C79" s="64"/>
      <c r="D79" s="64"/>
      <c r="E79" s="64"/>
      <c r="F79" s="64"/>
      <c r="G79" s="64"/>
      <c r="H79" s="64"/>
      <c r="I79" s="64"/>
      <c r="J79" s="64"/>
      <c r="K79" s="63"/>
      <c r="L79" s="63"/>
      <c r="M79" s="63"/>
      <c r="N79" s="63"/>
      <c r="O79" s="63"/>
      <c r="P79" s="63"/>
      <c r="Q79" s="63"/>
      <c r="R79" s="63"/>
      <c r="S79" s="63"/>
      <c r="T79" s="63"/>
    </row>
    <row r="80" spans="1:20" x14ac:dyDescent="0.25">
      <c r="A80" s="62" t="s">
        <v>112</v>
      </c>
      <c r="B80" s="63" t="s">
        <v>62</v>
      </c>
      <c r="C80" s="63"/>
      <c r="D80" s="63"/>
      <c r="E80" s="63"/>
      <c r="F80" s="63"/>
      <c r="G80" s="63"/>
      <c r="H80" s="63"/>
      <c r="I80" s="6"/>
      <c r="J80" s="6"/>
      <c r="K80" s="64"/>
      <c r="L80" s="64"/>
      <c r="M80" s="64"/>
      <c r="N80" s="64"/>
      <c r="O80" s="64"/>
      <c r="P80" s="64"/>
      <c r="Q80" s="64"/>
      <c r="R80" s="64"/>
      <c r="S80" s="64"/>
      <c r="T80" s="63"/>
    </row>
    <row r="81" spans="1:20" x14ac:dyDescent="0.25">
      <c r="A81" s="62" t="s">
        <v>113</v>
      </c>
      <c r="B81" s="63" t="s">
        <v>64</v>
      </c>
      <c r="C81" s="63"/>
      <c r="D81" s="63"/>
      <c r="E81" s="63"/>
      <c r="F81" s="63"/>
      <c r="G81" s="63"/>
      <c r="H81" s="63"/>
      <c r="I81" s="6"/>
      <c r="J81" s="6"/>
      <c r="K81" s="64"/>
      <c r="L81" s="64"/>
      <c r="M81" s="64"/>
      <c r="N81" s="64"/>
      <c r="O81" s="64"/>
      <c r="P81" s="64"/>
      <c r="Q81" s="64"/>
      <c r="R81" s="64"/>
      <c r="S81" s="64"/>
      <c r="T81" s="63"/>
    </row>
    <row r="82" spans="1:20" x14ac:dyDescent="0.25">
      <c r="A82" s="62" t="s">
        <v>114</v>
      </c>
      <c r="B82" s="63" t="s">
        <v>66</v>
      </c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"/>
      <c r="P82" s="63"/>
      <c r="Q82" s="63"/>
      <c r="R82" s="63"/>
      <c r="S82" s="63"/>
      <c r="T82" s="95"/>
    </row>
    <row r="83" spans="1:20" ht="15" customHeight="1" x14ac:dyDescent="0.25">
      <c r="A83" s="61">
        <v>12</v>
      </c>
      <c r="B83" s="65" t="s">
        <v>40</v>
      </c>
      <c r="C83" s="85">
        <v>2026520</v>
      </c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96"/>
    </row>
    <row r="84" spans="1:20" x14ac:dyDescent="0.25">
      <c r="A84" s="62" t="s">
        <v>115</v>
      </c>
      <c r="B84" s="63" t="s">
        <v>56</v>
      </c>
      <c r="C84" s="64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</row>
    <row r="85" spans="1:20" x14ac:dyDescent="0.25">
      <c r="A85" s="62" t="s">
        <v>116</v>
      </c>
      <c r="B85" s="63" t="s">
        <v>58</v>
      </c>
      <c r="C85" s="64"/>
      <c r="D85" s="64"/>
      <c r="E85" s="64"/>
      <c r="F85" s="64"/>
      <c r="G85" s="64"/>
      <c r="H85" s="64"/>
      <c r="I85" s="64"/>
      <c r="J85" s="64"/>
      <c r="K85" s="63"/>
      <c r="L85" s="63"/>
      <c r="M85" s="63"/>
      <c r="N85" s="63"/>
      <c r="O85" s="63"/>
      <c r="P85" s="63"/>
      <c r="Q85" s="63"/>
      <c r="R85" s="63"/>
      <c r="S85" s="63"/>
      <c r="T85" s="63"/>
    </row>
    <row r="86" spans="1:20" x14ac:dyDescent="0.25">
      <c r="A86" s="62" t="s">
        <v>117</v>
      </c>
      <c r="B86" s="63" t="s">
        <v>60</v>
      </c>
      <c r="C86" s="64"/>
      <c r="D86" s="64"/>
      <c r="E86" s="64"/>
      <c r="F86" s="64"/>
      <c r="G86" s="64"/>
      <c r="H86" s="64"/>
      <c r="I86" s="64"/>
      <c r="J86" s="64"/>
      <c r="K86" s="63"/>
      <c r="L86" s="63"/>
      <c r="M86" s="63"/>
      <c r="N86" s="63"/>
      <c r="O86" s="63"/>
      <c r="P86" s="63"/>
      <c r="Q86" s="63"/>
      <c r="R86" s="63"/>
      <c r="S86" s="63"/>
      <c r="T86" s="63"/>
    </row>
    <row r="87" spans="1:20" x14ac:dyDescent="0.25">
      <c r="A87" s="62" t="s">
        <v>118</v>
      </c>
      <c r="B87" s="63" t="s">
        <v>62</v>
      </c>
      <c r="C87" s="63"/>
      <c r="D87" s="63"/>
      <c r="E87" s="63"/>
      <c r="F87" s="63"/>
      <c r="G87" s="63"/>
      <c r="H87" s="63"/>
      <c r="I87" s="6"/>
      <c r="J87" s="6"/>
      <c r="K87" s="64"/>
      <c r="L87" s="64"/>
      <c r="M87" s="64"/>
      <c r="N87" s="64"/>
      <c r="O87" s="64"/>
      <c r="P87" s="64"/>
      <c r="Q87" s="64"/>
      <c r="R87" s="64"/>
      <c r="S87" s="64"/>
      <c r="T87" s="63"/>
    </row>
    <row r="88" spans="1:20" x14ac:dyDescent="0.25">
      <c r="A88" s="62" t="s">
        <v>119</v>
      </c>
      <c r="B88" s="63" t="s">
        <v>64</v>
      </c>
      <c r="C88" s="63"/>
      <c r="D88" s="63"/>
      <c r="E88" s="63"/>
      <c r="F88" s="63"/>
      <c r="G88" s="63"/>
      <c r="H88" s="63"/>
      <c r="I88" s="6"/>
      <c r="J88" s="6"/>
      <c r="K88" s="64"/>
      <c r="L88" s="64"/>
      <c r="M88" s="64"/>
      <c r="N88" s="64"/>
      <c r="O88" s="64"/>
      <c r="P88" s="64"/>
      <c r="Q88" s="64"/>
      <c r="R88" s="64"/>
      <c r="S88" s="64"/>
      <c r="T88" s="63"/>
    </row>
    <row r="89" spans="1:20" x14ac:dyDescent="0.25">
      <c r="A89" s="62" t="s">
        <v>120</v>
      </c>
      <c r="B89" s="63" t="s">
        <v>66</v>
      </c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"/>
      <c r="P89" s="63"/>
      <c r="Q89" s="63"/>
      <c r="R89" s="63"/>
      <c r="S89" s="63"/>
      <c r="T89" s="95"/>
    </row>
    <row r="90" spans="1:20" ht="15" customHeight="1" x14ac:dyDescent="0.25">
      <c r="A90" s="61">
        <v>13</v>
      </c>
      <c r="B90" s="65" t="s">
        <v>41</v>
      </c>
      <c r="C90" s="85">
        <v>2006801</v>
      </c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96"/>
    </row>
    <row r="91" spans="1:20" x14ac:dyDescent="0.25">
      <c r="A91" s="62" t="s">
        <v>121</v>
      </c>
      <c r="B91" s="63" t="s">
        <v>56</v>
      </c>
      <c r="C91" s="64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</row>
    <row r="92" spans="1:20" x14ac:dyDescent="0.25">
      <c r="A92" s="62" t="s">
        <v>122</v>
      </c>
      <c r="B92" s="63" t="s">
        <v>58</v>
      </c>
      <c r="C92" s="64"/>
      <c r="D92" s="64"/>
      <c r="E92" s="64"/>
      <c r="F92" s="64"/>
      <c r="G92" s="64"/>
      <c r="H92" s="64"/>
      <c r="I92" s="64"/>
      <c r="J92" s="64"/>
      <c r="K92" s="63"/>
      <c r="L92" s="63"/>
      <c r="M92" s="63"/>
      <c r="N92" s="63"/>
      <c r="O92" s="63"/>
      <c r="P92" s="63"/>
      <c r="Q92" s="63"/>
      <c r="R92" s="63"/>
      <c r="S92" s="63"/>
      <c r="T92" s="63"/>
    </row>
    <row r="93" spans="1:20" x14ac:dyDescent="0.25">
      <c r="A93" s="62" t="s">
        <v>123</v>
      </c>
      <c r="B93" s="63" t="s">
        <v>60</v>
      </c>
      <c r="C93" s="64"/>
      <c r="D93" s="64"/>
      <c r="E93" s="64"/>
      <c r="F93" s="64"/>
      <c r="G93" s="64"/>
      <c r="H93" s="64"/>
      <c r="I93" s="64"/>
      <c r="J93" s="64"/>
      <c r="K93" s="63"/>
      <c r="L93" s="63"/>
      <c r="M93" s="63"/>
      <c r="N93" s="63"/>
      <c r="O93" s="63"/>
      <c r="P93" s="63"/>
      <c r="Q93" s="63"/>
      <c r="R93" s="63"/>
      <c r="S93" s="63"/>
      <c r="T93" s="63"/>
    </row>
    <row r="94" spans="1:20" x14ac:dyDescent="0.25">
      <c r="A94" s="62" t="s">
        <v>124</v>
      </c>
      <c r="B94" s="63" t="s">
        <v>62</v>
      </c>
      <c r="C94" s="63"/>
      <c r="D94" s="63"/>
      <c r="E94" s="63"/>
      <c r="F94" s="63"/>
      <c r="G94" s="63"/>
      <c r="H94" s="63"/>
      <c r="I94" s="6"/>
      <c r="J94" s="6"/>
      <c r="K94" s="64"/>
      <c r="L94" s="64"/>
      <c r="M94" s="64"/>
      <c r="N94" s="64"/>
      <c r="O94" s="64"/>
      <c r="P94" s="64"/>
      <c r="Q94" s="64"/>
      <c r="R94" s="64"/>
      <c r="S94" s="64"/>
      <c r="T94" s="63"/>
    </row>
    <row r="95" spans="1:20" x14ac:dyDescent="0.25">
      <c r="A95" s="62" t="s">
        <v>125</v>
      </c>
      <c r="B95" s="63" t="s">
        <v>64</v>
      </c>
      <c r="C95" s="63"/>
      <c r="D95" s="63"/>
      <c r="E95" s="63"/>
      <c r="F95" s="63"/>
      <c r="G95" s="63"/>
      <c r="H95" s="63"/>
      <c r="I95" s="6"/>
      <c r="J95" s="6"/>
      <c r="K95" s="64"/>
      <c r="L95" s="64"/>
      <c r="M95" s="64"/>
      <c r="N95" s="64"/>
      <c r="O95" s="64"/>
      <c r="P95" s="64"/>
      <c r="Q95" s="64"/>
      <c r="R95" s="64"/>
      <c r="S95" s="64"/>
      <c r="T95" s="63"/>
    </row>
    <row r="96" spans="1:20" x14ac:dyDescent="0.25">
      <c r="A96" s="62" t="s">
        <v>126</v>
      </c>
      <c r="B96" s="63" t="s">
        <v>66</v>
      </c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"/>
      <c r="P96" s="63"/>
      <c r="Q96" s="63"/>
      <c r="R96" s="63"/>
      <c r="S96" s="63"/>
      <c r="T96" s="95"/>
    </row>
    <row r="97" spans="1:20" ht="15" customHeight="1" x14ac:dyDescent="0.25">
      <c r="A97" s="61">
        <v>14</v>
      </c>
      <c r="B97" s="65" t="s">
        <v>42</v>
      </c>
      <c r="C97" s="85" t="s">
        <v>152</v>
      </c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96"/>
    </row>
    <row r="98" spans="1:20" x14ac:dyDescent="0.25">
      <c r="A98" s="62" t="s">
        <v>127</v>
      </c>
      <c r="B98" s="63" t="s">
        <v>56</v>
      </c>
      <c r="C98" s="64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</row>
    <row r="99" spans="1:20" x14ac:dyDescent="0.25">
      <c r="A99" s="62" t="s">
        <v>128</v>
      </c>
      <c r="B99" s="63" t="s">
        <v>58</v>
      </c>
      <c r="C99" s="64"/>
      <c r="D99" s="64"/>
      <c r="E99" s="64"/>
      <c r="F99" s="64"/>
      <c r="G99" s="64"/>
      <c r="H99" s="64"/>
      <c r="I99" s="64"/>
      <c r="J99" s="64"/>
      <c r="K99" s="63"/>
      <c r="L99" s="63"/>
      <c r="M99" s="63"/>
      <c r="N99" s="63"/>
      <c r="O99" s="63"/>
      <c r="P99" s="63"/>
      <c r="Q99" s="63"/>
      <c r="R99" s="63"/>
      <c r="S99" s="63"/>
      <c r="T99" s="63"/>
    </row>
    <row r="100" spans="1:20" x14ac:dyDescent="0.25">
      <c r="A100" s="62" t="s">
        <v>129</v>
      </c>
      <c r="B100" s="63" t="s">
        <v>60</v>
      </c>
      <c r="C100" s="64"/>
      <c r="D100" s="64"/>
      <c r="E100" s="64"/>
      <c r="F100" s="64"/>
      <c r="G100" s="64"/>
      <c r="H100" s="64"/>
      <c r="I100" s="64"/>
      <c r="J100" s="64"/>
      <c r="K100" s="63"/>
      <c r="L100" s="63"/>
      <c r="M100" s="63"/>
      <c r="N100" s="63"/>
      <c r="O100" s="63"/>
      <c r="P100" s="63"/>
      <c r="Q100" s="63"/>
      <c r="R100" s="63"/>
      <c r="S100" s="63"/>
      <c r="T100" s="63"/>
    </row>
    <row r="101" spans="1:20" x14ac:dyDescent="0.25">
      <c r="A101" s="62" t="s">
        <v>130</v>
      </c>
      <c r="B101" s="63" t="s">
        <v>62</v>
      </c>
      <c r="C101" s="63"/>
      <c r="D101" s="63"/>
      <c r="E101" s="63"/>
      <c r="F101" s="63"/>
      <c r="G101" s="63"/>
      <c r="H101" s="63"/>
      <c r="I101" s="6"/>
      <c r="J101" s="6"/>
      <c r="K101" s="64"/>
      <c r="L101" s="64"/>
      <c r="M101" s="64"/>
      <c r="N101" s="64"/>
      <c r="O101" s="64"/>
      <c r="P101" s="64"/>
      <c r="Q101" s="64"/>
      <c r="R101" s="64"/>
      <c r="S101" s="64"/>
      <c r="T101" s="63"/>
    </row>
    <row r="102" spans="1:20" x14ac:dyDescent="0.25">
      <c r="A102" s="62" t="s">
        <v>131</v>
      </c>
      <c r="B102" s="63" t="s">
        <v>64</v>
      </c>
      <c r="C102" s="63"/>
      <c r="D102" s="63"/>
      <c r="E102" s="63"/>
      <c r="F102" s="63"/>
      <c r="G102" s="63"/>
      <c r="H102" s="63"/>
      <c r="I102" s="6"/>
      <c r="J102" s="6"/>
      <c r="K102" s="64"/>
      <c r="L102" s="64"/>
      <c r="M102" s="64"/>
      <c r="N102" s="64"/>
      <c r="O102" s="64"/>
      <c r="P102" s="64"/>
      <c r="Q102" s="64"/>
      <c r="R102" s="64"/>
      <c r="S102" s="64"/>
      <c r="T102" s="63"/>
    </row>
    <row r="103" spans="1:20" x14ac:dyDescent="0.25">
      <c r="A103" s="62" t="s">
        <v>132</v>
      </c>
      <c r="B103" s="63" t="s">
        <v>66</v>
      </c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"/>
      <c r="P103" s="63"/>
      <c r="Q103" s="63"/>
      <c r="R103" s="63"/>
      <c r="S103" s="63"/>
      <c r="T103" s="95"/>
    </row>
    <row r="104" spans="1:20" ht="30.75" customHeight="1" x14ac:dyDescent="0.25">
      <c r="A104" s="61">
        <v>15</v>
      </c>
      <c r="B104" s="65" t="s">
        <v>44</v>
      </c>
      <c r="C104" s="85" t="s">
        <v>153</v>
      </c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96"/>
    </row>
    <row r="105" spans="1:20" ht="15" customHeight="1" x14ac:dyDescent="0.25">
      <c r="A105" s="62" t="s">
        <v>133</v>
      </c>
      <c r="B105" s="63" t="s">
        <v>56</v>
      </c>
      <c r="C105" s="64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</row>
    <row r="106" spans="1:20" x14ac:dyDescent="0.25">
      <c r="A106" s="62" t="s">
        <v>134</v>
      </c>
      <c r="B106" s="63" t="s">
        <v>58</v>
      </c>
      <c r="C106" s="64"/>
      <c r="D106" s="64"/>
      <c r="E106" s="64"/>
      <c r="F106" s="64"/>
      <c r="G106" s="64"/>
      <c r="H106" s="64"/>
      <c r="I106" s="64"/>
      <c r="J106" s="64"/>
      <c r="K106" s="63"/>
      <c r="L106" s="63"/>
      <c r="M106" s="63"/>
      <c r="N106" s="63"/>
      <c r="O106" s="63"/>
      <c r="P106" s="63"/>
      <c r="Q106" s="63"/>
      <c r="R106" s="63"/>
      <c r="S106" s="63"/>
      <c r="T106" s="63"/>
    </row>
    <row r="107" spans="1:20" x14ac:dyDescent="0.25">
      <c r="A107" s="62" t="s">
        <v>135</v>
      </c>
      <c r="B107" s="63" t="s">
        <v>60</v>
      </c>
      <c r="C107" s="64"/>
      <c r="D107" s="64"/>
      <c r="E107" s="64"/>
      <c r="F107" s="64"/>
      <c r="G107" s="64"/>
      <c r="H107" s="64"/>
      <c r="I107" s="64"/>
      <c r="J107" s="64"/>
      <c r="K107" s="63"/>
      <c r="L107" s="63"/>
      <c r="M107" s="63"/>
      <c r="N107" s="63"/>
      <c r="O107" s="63"/>
      <c r="P107" s="63"/>
      <c r="Q107" s="63"/>
      <c r="R107" s="63"/>
      <c r="S107" s="63"/>
      <c r="T107" s="63"/>
    </row>
    <row r="108" spans="1:20" x14ac:dyDescent="0.25">
      <c r="A108" s="62" t="s">
        <v>136</v>
      </c>
      <c r="B108" s="63" t="s">
        <v>62</v>
      </c>
      <c r="C108" s="63"/>
      <c r="D108" s="63"/>
      <c r="E108" s="63"/>
      <c r="F108" s="63"/>
      <c r="G108" s="63"/>
      <c r="H108" s="63"/>
      <c r="I108" s="6"/>
      <c r="J108" s="6"/>
      <c r="K108" s="64"/>
      <c r="L108" s="64"/>
      <c r="M108" s="64"/>
      <c r="N108" s="64"/>
      <c r="O108" s="64"/>
      <c r="P108" s="64"/>
      <c r="Q108" s="64"/>
      <c r="R108" s="64"/>
      <c r="S108" s="64"/>
      <c r="T108" s="63"/>
    </row>
    <row r="109" spans="1:20" x14ac:dyDescent="0.25">
      <c r="A109" s="62" t="s">
        <v>137</v>
      </c>
      <c r="B109" s="63" t="s">
        <v>64</v>
      </c>
      <c r="C109" s="63"/>
      <c r="D109" s="63"/>
      <c r="E109" s="63"/>
      <c r="F109" s="63"/>
      <c r="G109" s="63"/>
      <c r="H109" s="63"/>
      <c r="I109" s="6"/>
      <c r="J109" s="6"/>
      <c r="K109" s="64"/>
      <c r="L109" s="64"/>
      <c r="M109" s="64"/>
      <c r="N109" s="64"/>
      <c r="O109" s="64"/>
      <c r="P109" s="64"/>
      <c r="Q109" s="64"/>
      <c r="R109" s="64"/>
      <c r="S109" s="64"/>
      <c r="T109" s="63"/>
    </row>
    <row r="110" spans="1:20" x14ac:dyDescent="0.25">
      <c r="A110" s="62" t="s">
        <v>138</v>
      </c>
      <c r="B110" s="63" t="s">
        <v>66</v>
      </c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"/>
      <c r="P110" s="63"/>
      <c r="Q110" s="63"/>
      <c r="R110" s="63"/>
      <c r="S110" s="63"/>
      <c r="T110" s="95"/>
    </row>
    <row r="111" spans="1:20" ht="15" customHeight="1" x14ac:dyDescent="0.25">
      <c r="A111" s="61">
        <v>16</v>
      </c>
      <c r="B111" s="65" t="s">
        <v>46</v>
      </c>
      <c r="C111" s="85">
        <v>2045664</v>
      </c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96"/>
    </row>
    <row r="112" spans="1:20" ht="15" customHeight="1" x14ac:dyDescent="0.25">
      <c r="A112" s="62" t="s">
        <v>139</v>
      </c>
      <c r="B112" s="63" t="s">
        <v>56</v>
      </c>
      <c r="C112" s="64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</row>
    <row r="113" spans="1:20" x14ac:dyDescent="0.25">
      <c r="A113" s="62" t="s">
        <v>140</v>
      </c>
      <c r="B113" s="63" t="s">
        <v>58</v>
      </c>
      <c r="C113" s="64"/>
      <c r="D113" s="64"/>
      <c r="E113" s="64"/>
      <c r="F113" s="64"/>
      <c r="G113" s="64"/>
      <c r="H113" s="64"/>
      <c r="I113" s="64"/>
      <c r="J113" s="64"/>
      <c r="K113" s="63"/>
      <c r="L113" s="63"/>
      <c r="M113" s="63"/>
      <c r="N113" s="63"/>
      <c r="O113" s="63"/>
      <c r="P113" s="63"/>
      <c r="Q113" s="63"/>
      <c r="R113" s="63"/>
      <c r="S113" s="63"/>
      <c r="T113" s="63"/>
    </row>
    <row r="114" spans="1:20" x14ac:dyDescent="0.25">
      <c r="A114" s="62" t="s">
        <v>141</v>
      </c>
      <c r="B114" s="63" t="s">
        <v>60</v>
      </c>
      <c r="C114" s="64"/>
      <c r="D114" s="64"/>
      <c r="E114" s="64"/>
      <c r="F114" s="64"/>
      <c r="G114" s="64"/>
      <c r="H114" s="64"/>
      <c r="I114" s="64"/>
      <c r="J114" s="64"/>
      <c r="K114" s="63"/>
      <c r="L114" s="63"/>
      <c r="M114" s="63"/>
      <c r="N114" s="63"/>
      <c r="O114" s="63"/>
      <c r="P114" s="63"/>
      <c r="Q114" s="63"/>
      <c r="R114" s="63"/>
      <c r="S114" s="63"/>
      <c r="T114" s="63"/>
    </row>
    <row r="115" spans="1:20" x14ac:dyDescent="0.25">
      <c r="A115" s="62" t="s">
        <v>142</v>
      </c>
      <c r="B115" s="63" t="s">
        <v>62</v>
      </c>
      <c r="C115" s="63"/>
      <c r="D115" s="63"/>
      <c r="E115" s="63"/>
      <c r="F115" s="63"/>
      <c r="G115" s="63"/>
      <c r="H115" s="63"/>
      <c r="I115" s="6"/>
      <c r="J115" s="6"/>
      <c r="K115" s="64"/>
      <c r="L115" s="64"/>
      <c r="M115" s="64"/>
      <c r="N115" s="64"/>
      <c r="O115" s="64"/>
      <c r="P115" s="64"/>
      <c r="Q115" s="64"/>
      <c r="R115" s="64"/>
      <c r="S115" s="64"/>
      <c r="T115" s="63"/>
    </row>
    <row r="116" spans="1:20" x14ac:dyDescent="0.25">
      <c r="A116" s="62" t="s">
        <v>143</v>
      </c>
      <c r="B116" s="63" t="s">
        <v>64</v>
      </c>
      <c r="C116" s="63"/>
      <c r="D116" s="63"/>
      <c r="E116" s="63"/>
      <c r="F116" s="63"/>
      <c r="G116" s="63"/>
      <c r="H116" s="63"/>
      <c r="I116" s="6"/>
      <c r="J116" s="6"/>
      <c r="K116" s="64"/>
      <c r="L116" s="64"/>
      <c r="M116" s="64"/>
      <c r="N116" s="64"/>
      <c r="O116" s="64"/>
      <c r="P116" s="64"/>
      <c r="Q116" s="64"/>
      <c r="R116" s="64"/>
      <c r="S116" s="64"/>
      <c r="T116" s="63"/>
    </row>
    <row r="117" spans="1:20" x14ac:dyDescent="0.25">
      <c r="A117" s="62" t="s">
        <v>144</v>
      </c>
      <c r="B117" s="63" t="s">
        <v>66</v>
      </c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"/>
      <c r="P117" s="63"/>
      <c r="Q117" s="63"/>
      <c r="R117" s="63"/>
      <c r="S117" s="63"/>
      <c r="T117" s="95"/>
    </row>
    <row r="118" spans="1:20" ht="15" customHeight="1" x14ac:dyDescent="0.25">
      <c r="A118" s="61">
        <v>17</v>
      </c>
      <c r="B118" s="65" t="s">
        <v>47</v>
      </c>
      <c r="C118" s="85">
        <v>2022874</v>
      </c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96"/>
    </row>
    <row r="119" spans="1:20" ht="15" customHeight="1" x14ac:dyDescent="0.25">
      <c r="A119" s="62" t="s">
        <v>145</v>
      </c>
      <c r="B119" s="63" t="s">
        <v>56</v>
      </c>
      <c r="C119" s="64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</row>
    <row r="120" spans="1:20" x14ac:dyDescent="0.25">
      <c r="A120" s="62" t="s">
        <v>146</v>
      </c>
      <c r="B120" s="63" t="s">
        <v>58</v>
      </c>
      <c r="C120" s="64"/>
      <c r="D120" s="64"/>
      <c r="E120" s="64"/>
      <c r="F120" s="64"/>
      <c r="G120" s="64"/>
      <c r="H120" s="64"/>
      <c r="I120" s="64"/>
      <c r="J120" s="64"/>
      <c r="K120" s="63"/>
      <c r="L120" s="63"/>
      <c r="M120" s="63"/>
      <c r="N120" s="63"/>
      <c r="O120" s="63"/>
      <c r="P120" s="63"/>
      <c r="Q120" s="63"/>
      <c r="R120" s="63"/>
      <c r="S120" s="63"/>
      <c r="T120" s="63"/>
    </row>
    <row r="121" spans="1:20" x14ac:dyDescent="0.25">
      <c r="A121" s="62" t="s">
        <v>147</v>
      </c>
      <c r="B121" s="63" t="s">
        <v>60</v>
      </c>
      <c r="C121" s="64"/>
      <c r="D121" s="64"/>
      <c r="E121" s="64"/>
      <c r="F121" s="64"/>
      <c r="G121" s="64"/>
      <c r="H121" s="64"/>
      <c r="I121" s="64"/>
      <c r="J121" s="64"/>
      <c r="K121" s="63"/>
      <c r="L121" s="63"/>
      <c r="M121" s="63"/>
      <c r="N121" s="63"/>
      <c r="O121" s="63"/>
      <c r="P121" s="63"/>
      <c r="Q121" s="63"/>
      <c r="R121" s="63"/>
      <c r="S121" s="63"/>
      <c r="T121" s="63"/>
    </row>
    <row r="122" spans="1:20" x14ac:dyDescent="0.25">
      <c r="A122" s="62" t="s">
        <v>148</v>
      </c>
      <c r="B122" s="63" t="s">
        <v>62</v>
      </c>
      <c r="C122" s="63"/>
      <c r="D122" s="63"/>
      <c r="E122" s="63"/>
      <c r="F122" s="63"/>
      <c r="G122" s="63"/>
      <c r="H122" s="63"/>
      <c r="I122" s="6"/>
      <c r="J122" s="6"/>
      <c r="K122" s="64"/>
      <c r="L122" s="64"/>
      <c r="M122" s="64"/>
      <c r="N122" s="64"/>
      <c r="O122" s="64"/>
      <c r="P122" s="64"/>
      <c r="Q122" s="64"/>
      <c r="R122" s="64"/>
      <c r="S122" s="64"/>
      <c r="T122" s="63"/>
    </row>
    <row r="123" spans="1:20" x14ac:dyDescent="0.25">
      <c r="A123" s="62" t="s">
        <v>149</v>
      </c>
      <c r="B123" s="63" t="s">
        <v>64</v>
      </c>
      <c r="C123" s="63"/>
      <c r="D123" s="63"/>
      <c r="E123" s="63"/>
      <c r="F123" s="63"/>
      <c r="G123" s="63"/>
      <c r="H123" s="63"/>
      <c r="I123" s="6"/>
      <c r="J123" s="6"/>
      <c r="K123" s="64"/>
      <c r="L123" s="64"/>
      <c r="M123" s="64"/>
      <c r="N123" s="64"/>
      <c r="O123" s="64"/>
      <c r="P123" s="64"/>
      <c r="Q123" s="64"/>
      <c r="R123" s="64"/>
      <c r="S123" s="64"/>
      <c r="T123" s="63"/>
    </row>
    <row r="124" spans="1:20" x14ac:dyDescent="0.25">
      <c r="A124" s="62" t="s">
        <v>150</v>
      </c>
      <c r="B124" s="63" t="s">
        <v>66</v>
      </c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"/>
      <c r="P124" s="63"/>
      <c r="Q124" s="63"/>
      <c r="R124" s="63"/>
      <c r="S124" s="63"/>
      <c r="T124" s="95"/>
    </row>
    <row r="125" spans="1:20" ht="15" customHeight="1" x14ac:dyDescent="0.25">
      <c r="A125" s="61">
        <v>18</v>
      </c>
      <c r="B125" s="65" t="s">
        <v>48</v>
      </c>
      <c r="C125" s="85">
        <v>901748</v>
      </c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</row>
    <row r="126" spans="1:20" ht="15" customHeight="1" x14ac:dyDescent="0.25">
      <c r="A126" s="62" t="s">
        <v>154</v>
      </c>
      <c r="B126" s="63" t="s">
        <v>56</v>
      </c>
      <c r="C126" s="64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</row>
    <row r="127" spans="1:20" x14ac:dyDescent="0.25">
      <c r="A127" s="62" t="s">
        <v>155</v>
      </c>
      <c r="B127" s="63" t="s">
        <v>58</v>
      </c>
      <c r="C127" s="64"/>
      <c r="D127" s="64"/>
      <c r="E127" s="64"/>
      <c r="F127" s="64"/>
      <c r="G127" s="64"/>
      <c r="H127" s="64"/>
      <c r="I127" s="64"/>
      <c r="J127" s="64"/>
      <c r="K127" s="63"/>
      <c r="L127" s="63"/>
      <c r="M127" s="63"/>
      <c r="N127" s="63"/>
      <c r="O127" s="63"/>
      <c r="P127" s="63"/>
      <c r="Q127" s="63"/>
      <c r="R127" s="63"/>
      <c r="S127" s="63"/>
      <c r="T127" s="63"/>
    </row>
    <row r="128" spans="1:20" x14ac:dyDescent="0.25">
      <c r="A128" s="62" t="s">
        <v>156</v>
      </c>
      <c r="B128" s="63" t="s">
        <v>60</v>
      </c>
      <c r="C128" s="64"/>
      <c r="D128" s="64"/>
      <c r="E128" s="64"/>
      <c r="F128" s="64"/>
      <c r="G128" s="64"/>
      <c r="H128" s="64"/>
      <c r="I128" s="64"/>
      <c r="J128" s="64"/>
      <c r="K128" s="63"/>
      <c r="L128" s="63"/>
      <c r="M128" s="63"/>
      <c r="N128" s="63"/>
      <c r="O128" s="63"/>
      <c r="P128" s="63"/>
      <c r="Q128" s="63"/>
      <c r="R128" s="63"/>
      <c r="S128" s="63"/>
      <c r="T128" s="63"/>
    </row>
    <row r="129" spans="1:20" x14ac:dyDescent="0.25">
      <c r="A129" s="62" t="s">
        <v>157</v>
      </c>
      <c r="B129" s="63" t="s">
        <v>62</v>
      </c>
      <c r="C129" s="63"/>
      <c r="D129" s="63"/>
      <c r="E129" s="63"/>
      <c r="F129" s="63"/>
      <c r="G129" s="63"/>
      <c r="H129" s="63"/>
      <c r="I129" s="6"/>
      <c r="J129" s="6"/>
      <c r="K129" s="64"/>
      <c r="L129" s="64"/>
      <c r="M129" s="64"/>
      <c r="N129" s="64"/>
      <c r="O129" s="64"/>
      <c r="P129" s="64"/>
      <c r="Q129" s="64"/>
      <c r="R129" s="64"/>
      <c r="S129" s="64"/>
      <c r="T129" s="63"/>
    </row>
    <row r="130" spans="1:20" x14ac:dyDescent="0.25">
      <c r="A130" s="62" t="s">
        <v>158</v>
      </c>
      <c r="B130" s="63" t="s">
        <v>64</v>
      </c>
      <c r="C130" s="63"/>
      <c r="D130" s="63"/>
      <c r="E130" s="63"/>
      <c r="F130" s="63"/>
      <c r="G130" s="63"/>
      <c r="H130" s="63"/>
      <c r="I130" s="6"/>
      <c r="J130" s="6"/>
      <c r="K130" s="64"/>
      <c r="L130" s="64"/>
      <c r="M130" s="64"/>
      <c r="N130" s="64"/>
      <c r="O130" s="64"/>
      <c r="P130" s="64"/>
      <c r="Q130" s="64"/>
      <c r="R130" s="64"/>
      <c r="S130" s="64"/>
      <c r="T130" s="63"/>
    </row>
    <row r="131" spans="1:20" x14ac:dyDescent="0.25">
      <c r="A131" s="62" t="s">
        <v>159</v>
      </c>
      <c r="B131" s="63" t="s">
        <v>66</v>
      </c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"/>
      <c r="P131" s="63"/>
      <c r="Q131" s="63"/>
      <c r="R131" s="63"/>
      <c r="S131" s="63"/>
      <c r="T131" s="95"/>
    </row>
  </sheetData>
  <mergeCells count="23">
    <mergeCell ref="C111:T111"/>
    <mergeCell ref="C118:T118"/>
    <mergeCell ref="C125:T125"/>
    <mergeCell ref="C27:T27"/>
    <mergeCell ref="C34:T34"/>
    <mergeCell ref="C41:T41"/>
    <mergeCell ref="C48:T48"/>
    <mergeCell ref="C55:T55"/>
    <mergeCell ref="C4:T4"/>
    <mergeCell ref="K1:T1"/>
    <mergeCell ref="C6:T6"/>
    <mergeCell ref="C13:T13"/>
    <mergeCell ref="C20:T20"/>
    <mergeCell ref="C62:T62"/>
    <mergeCell ref="C69:T69"/>
    <mergeCell ref="C76:T76"/>
    <mergeCell ref="C83:T83"/>
    <mergeCell ref="C90:T90"/>
    <mergeCell ref="C97:T97"/>
    <mergeCell ref="C104:T104"/>
    <mergeCell ref="A2:P2"/>
    <mergeCell ref="A4:A5"/>
    <mergeCell ref="B4:B5"/>
  </mergeCells>
  <pageMargins left="0.11811023622047245" right="0.11811023622047245" top="0.74803149606299213" bottom="0.15748031496062992" header="0.31496062992125984" footer="0.31496062992125984"/>
  <pageSetup paperSize="9" scale="90" orientation="landscape" horizontalDpi="180" verticalDpi="180" r:id="rId1"/>
  <rowBreaks count="3" manualBreakCount="3">
    <brk id="33" max="16383" man="1"/>
    <brk id="68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2011-л2</vt:lpstr>
      <vt:lpstr>2010-л2 </vt:lpstr>
      <vt:lpstr>график</vt:lpstr>
      <vt:lpstr>график!Заголовки_для_печати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2012-08-15T06:07:17Z</dcterms:modified>
</cp:coreProperties>
</file>