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contracts'!$A$3:$H$297</definedName>
  </definedNames>
  <calcPr fullCalcOnLoad="1" refMode="R1C1"/>
</workbook>
</file>

<file path=xl/sharedStrings.xml><?xml version="1.0" encoding="utf-8"?>
<sst xmlns="http://schemas.openxmlformats.org/spreadsheetml/2006/main" count="1187" uniqueCount="237">
  <si>
    <t>Smolenskenergo</t>
  </si>
  <si>
    <t>6 months</t>
  </si>
  <si>
    <t xml:space="preserve">SS 110/6 "Western" </t>
  </si>
  <si>
    <t>12 months</t>
  </si>
  <si>
    <t xml:space="preserve">SS 110/6 "Diffuzion" </t>
  </si>
  <si>
    <t xml:space="preserve">SS 110/10/6 "Central" </t>
  </si>
  <si>
    <t xml:space="preserve">SS 35/6 "Gnezdovo" </t>
  </si>
  <si>
    <t>SS 110/6 "Smolensk-2"</t>
  </si>
  <si>
    <t xml:space="preserve">SS 110/10/6 "Chernushki" </t>
  </si>
  <si>
    <t xml:space="preserve">SS 110/6 "Vostochnaja" </t>
  </si>
  <si>
    <t xml:space="preserve">SS 35/6 "Kolodnja" </t>
  </si>
  <si>
    <t xml:space="preserve">SS 110/35/6 "Northern" </t>
  </si>
  <si>
    <t xml:space="preserve">SS 35/6 "Red Bor" </t>
  </si>
  <si>
    <t xml:space="preserve">SS 35/6 "Jasennaja" </t>
  </si>
  <si>
    <t>SS 110/35/10 "Kozino"</t>
  </si>
  <si>
    <t xml:space="preserve">SS 35/10 "Odintsovos" </t>
  </si>
  <si>
    <t>24 months</t>
  </si>
  <si>
    <t>Appendix #2</t>
  </si>
  <si>
    <t>Total SS 35 kV</t>
  </si>
  <si>
    <t>SS 35/10 kV "Ekimovichi"</t>
  </si>
  <si>
    <t>SS 35/10 kV "Zhukovsky"</t>
  </si>
  <si>
    <t>SS 35/10 kV "Karmanovo"</t>
  </si>
  <si>
    <t>SS 35/10 kV "Katyn-1"</t>
  </si>
  <si>
    <t>SS 35/10 kV "Lubnja"</t>
  </si>
  <si>
    <t xml:space="preserve">SS 35/10 kV "Melkombinat" </t>
  </si>
  <si>
    <t>SS 35/10 kV "Odintsovo"</t>
  </si>
  <si>
    <t>SS 35/10 kV "Olsha"</t>
  </si>
  <si>
    <t>SS 35/10 kV "Rjabtsevo"</t>
  </si>
  <si>
    <t>SS 35/10 kV "Trudilovo"</t>
  </si>
  <si>
    <t>SS 35/10 kV "Tychinino"</t>
  </si>
  <si>
    <t>SS 35/10 kV "Hill-zhirki"</t>
  </si>
  <si>
    <t xml:space="preserve">SS 35/6 kV "Kolodnja" </t>
  </si>
  <si>
    <t xml:space="preserve">SS 35/6 kV "Red Bor" </t>
  </si>
  <si>
    <t>SS 35/6 kV "Pechersk"</t>
  </si>
  <si>
    <t xml:space="preserve">SS 35/6 kV "Jasennaja" </t>
  </si>
  <si>
    <t>SS 35/10 kV "Saveevo"</t>
  </si>
  <si>
    <t>SS 35/10 kV "Klushino"</t>
  </si>
  <si>
    <t>SS 35/10 kV "Koshchino"</t>
  </si>
  <si>
    <t>SS 35/10 kV "Sapsho"</t>
  </si>
  <si>
    <t>SS 35/6 kV "Gnezdovo"</t>
  </si>
  <si>
    <t>SS 35/6 kV "ZSSK"</t>
  </si>
  <si>
    <t>SS 35/10 kV "Bogdanovo"</t>
  </si>
  <si>
    <t>SS 35/10 kV "Divinsky"</t>
  </si>
  <si>
    <t>SS 35/10 kV "Kirilly"</t>
  </si>
  <si>
    <t>SS 35/10 kV "Rizsky"</t>
  </si>
  <si>
    <t>SS 35/10 kV "Lake"</t>
  </si>
  <si>
    <t>SS 35/10 kV "Kamenka"</t>
  </si>
  <si>
    <t>SS 35/10 kV "Perenka"</t>
  </si>
  <si>
    <t>SS 35/6 kV "Vodozabor"</t>
  </si>
  <si>
    <t>SS 35/10 kV "Zhichitsy"</t>
  </si>
  <si>
    <t>SS 35/10 kV "Communard"</t>
  </si>
  <si>
    <t>SS 35/10 kV "Lukino"</t>
  </si>
  <si>
    <t>SS 35/10 kV "Vyazma-Bryansk"</t>
  </si>
  <si>
    <t>SS 35/10 kV "Pushkino"</t>
  </si>
  <si>
    <t>SS 35/10 kV "Ushakovo"</t>
  </si>
  <si>
    <t>SS 35/10 kV "Akatovo"</t>
  </si>
  <si>
    <t>SS 35/10 kV "Kikino"</t>
  </si>
  <si>
    <t>SS 35/10 kV "Putkovo"</t>
  </si>
  <si>
    <t>SS 35/10 kV "Kazulino"</t>
  </si>
  <si>
    <t>SS 35/10 kV "Shalomino"</t>
  </si>
  <si>
    <t>SS 35/10 kV "Tesovo"</t>
  </si>
  <si>
    <t>SS 35/10 kV "Birch"</t>
  </si>
  <si>
    <t>SS 35/10 kV "Nikolskoe"</t>
  </si>
  <si>
    <t>SS 35/10 kV "Losmino"</t>
  </si>
  <si>
    <t>SS 35/10 kV "Aurora"</t>
  </si>
  <si>
    <t>SS 35/10 kV "Rodomanovo"</t>
  </si>
  <si>
    <t>SS 35/10 kV "Semlevo"</t>
  </si>
  <si>
    <t>SS 35/10 kV "Shimanovo"</t>
  </si>
  <si>
    <t>SS 35/10 kV "Lipetsy"</t>
  </si>
  <si>
    <t>SS 35/10 kV "Karavaevo"</t>
  </si>
  <si>
    <t>SS 35/10 kV "Vysokoe"</t>
  </si>
  <si>
    <t>SS 35/10 kV "Miganovo"</t>
  </si>
  <si>
    <t>SS 35/10 kV "Gorenovo"</t>
  </si>
  <si>
    <t>SS 35/10 kV "Ruhan"</t>
  </si>
  <si>
    <t>SS 35/10 kV "Lipovka"</t>
  </si>
  <si>
    <t>SS 35/10 kV "Mjasokombinat"</t>
  </si>
  <si>
    <t>SS 35/10 kV "Koski"</t>
  </si>
  <si>
    <t>SS 35/10 kV "Shpunty"</t>
  </si>
  <si>
    <t>SS 35/10 kV "Kapyrevshchina"</t>
  </si>
  <si>
    <t>SS 35/10 kV "Solovevo"</t>
  </si>
  <si>
    <t>SS 35/10 kV "Uspensky"</t>
  </si>
  <si>
    <t>SS 35/10 kV "Narytka"</t>
  </si>
  <si>
    <t>SS 35/10 kV "Ivino"</t>
  </si>
  <si>
    <t>SS 35/10 kV "Zaharevsky"</t>
  </si>
  <si>
    <t>SS 35/10 kV "Kazimirovo"</t>
  </si>
  <si>
    <t>SS 35/10 kV "Ljubavichi"</t>
  </si>
  <si>
    <t>SS 35/6 kV "Sinkovo"</t>
  </si>
  <si>
    <t>SS 35/10 kV "Gerchiki"</t>
  </si>
  <si>
    <t>SS 35/10 kV "Roar"</t>
  </si>
  <si>
    <t>SS 35/10 kV "Beljaevo"</t>
  </si>
  <si>
    <t>SS 35/10 kV "Dubrovka"</t>
  </si>
  <si>
    <t>SS 35/10 kV "Belei"</t>
  </si>
  <si>
    <t>SS 35/10 kV "Upper course"</t>
  </si>
  <si>
    <t>Total SS 110 kV</t>
  </si>
  <si>
    <t>SS 110/10 kV "Vyazma-2"</t>
  </si>
  <si>
    <t>SS 110/10 kV "Jartsevo-2"</t>
  </si>
  <si>
    <t xml:space="preserve">SS 110/10/6 kV "Chernushki" </t>
  </si>
  <si>
    <t>SS 110/35/10 kV "Vyazma-1"</t>
  </si>
  <si>
    <t>SS 110/35/10 kV "Gagarin"</t>
  </si>
  <si>
    <t>SS 110/35/10 kV "Mountain"</t>
  </si>
  <si>
    <t>SS 110/35/10 kV "Demidov"</t>
  </si>
  <si>
    <t>SS 110/35/10 kV "Duhovshchina"</t>
  </si>
  <si>
    <t>SS 110/35/10 kV "Ershichi"</t>
  </si>
  <si>
    <t>SS 110/35/10 kV "Factory"</t>
  </si>
  <si>
    <t>SS 110/35/10 kV "Kardymovo"</t>
  </si>
  <si>
    <t>SS 110/35/10 kV "Kozino"</t>
  </si>
  <si>
    <t>SS 110/35/10 kV "Repairings"</t>
  </si>
  <si>
    <t>SS 110/35/10 kV "Rudnja"</t>
  </si>
  <si>
    <t>SS 110/35/10 kV "Sychevka"</t>
  </si>
  <si>
    <t>SS 110/35/10 kV "Temkino"</t>
  </si>
  <si>
    <t>SS 110/35/10 kV "Hislavichi"</t>
  </si>
  <si>
    <t>SS 110/35/6 kV "Industrial"</t>
  </si>
  <si>
    <t>SS 110/35/6 kV "Roslavl"</t>
  </si>
  <si>
    <t xml:space="preserve">SS 110/35/6 kV "Northern" </t>
  </si>
  <si>
    <t xml:space="preserve">SS 110/35/6 kV "Central" </t>
  </si>
  <si>
    <t>SS 110/6 kV "Vostochnaja"</t>
  </si>
  <si>
    <t xml:space="preserve">SS 110/6 kV "Diffuzion" </t>
  </si>
  <si>
    <t>SS 110/6 kV "Western"</t>
  </si>
  <si>
    <t>SS 110/6 kV "Safonovo"</t>
  </si>
  <si>
    <t xml:space="preserve">SS 110/6 kV "Smolensk-2" </t>
  </si>
  <si>
    <t>SS 110/35/10 kV "Kasplja"</t>
  </si>
  <si>
    <t>SS 110/35/10 kV "Velizh"</t>
  </si>
  <si>
    <t>SS 110/35/10 kV "Red"</t>
  </si>
  <si>
    <t>SS 110/10 kV "Vyazma-traction"</t>
  </si>
  <si>
    <t>SS 110/35/10 kV "Znamenka</t>
  </si>
  <si>
    <t>SS 110/35/10 kV "Dorogobuzh-1"</t>
  </si>
  <si>
    <t>SS 110/10/6 kV "Industrial"</t>
  </si>
  <si>
    <t>SS 110/10 kV "Jartsevo-1"</t>
  </si>
  <si>
    <t>SS 110/35/10 kV "Light engineering"</t>
  </si>
  <si>
    <t>SS 110/35/10 kV "Tumanovo"</t>
  </si>
  <si>
    <t>SS 110/35/10 kV "Merlino"</t>
  </si>
  <si>
    <t>SS 110/35/10 kV "Yelnya"</t>
  </si>
  <si>
    <t>SS 110/6 kV "Electrocars"</t>
  </si>
  <si>
    <t>SS 110/35/10 kV "Monastyrshchina"</t>
  </si>
  <si>
    <t>SS 110/10 kV "Trumpet"</t>
  </si>
  <si>
    <t>SS 110/35/10 kV "Novodugino"</t>
  </si>
  <si>
    <t>SS 110/35/10 kV "Dneprovsky"</t>
  </si>
  <si>
    <t>SS 110/35/10 kV "Rossija"</t>
  </si>
  <si>
    <t>SS 110/35/10 kV "Katyn-2"</t>
  </si>
  <si>
    <t>SS 110/35/10 kV "Prechistoe"</t>
  </si>
  <si>
    <t>SS 110/35/10 kV "Stodolishche"</t>
  </si>
  <si>
    <t>SS 110/35/10 kV "Desnogorsk"</t>
  </si>
  <si>
    <t>SS 110/10 kV "Saprykino"</t>
  </si>
  <si>
    <t>SS 110/35/10 kV "Torbeevo"</t>
  </si>
  <si>
    <t>SS 110/35/10 kV "Subbotniki"</t>
  </si>
  <si>
    <t>SS 110/35/10 kV "Mishino"</t>
  </si>
  <si>
    <t>SS 110/10 kV "Ekimtsevo"</t>
  </si>
  <si>
    <t>SS 110/10 kV "Kasnja"</t>
  </si>
  <si>
    <t>SS 110/10 kV "КС-3-2"</t>
  </si>
  <si>
    <t>SS 110/35/10 kV "Mazaltsevo"</t>
  </si>
  <si>
    <t>SS 110/35/10 kV "Mihajlovskaja"</t>
  </si>
  <si>
    <t>SS 110/35/10 kV "Suetovo"</t>
  </si>
  <si>
    <t>SS 110/35/10 kV "Shoots"</t>
  </si>
  <si>
    <t xml:space="preserve">SS 35/10 kV "Trudilovo" </t>
  </si>
  <si>
    <t xml:space="preserve">SS 35/10 kV "Belei" </t>
  </si>
  <si>
    <t xml:space="preserve">SS 110/35/10 kV "Merlino" </t>
  </si>
  <si>
    <t xml:space="preserve">SS 110/35/10 kV "Kardymovo" </t>
  </si>
  <si>
    <t xml:space="preserve">SS 110/35/10 kV "Velizh" </t>
  </si>
  <si>
    <t xml:space="preserve">SS 35/10 kV "Rjabtsevo" </t>
  </si>
  <si>
    <t xml:space="preserve">SS 35/10 kV "Communard" </t>
  </si>
  <si>
    <t xml:space="preserve">SS 35/10 kV "Zhichitsy" </t>
  </si>
  <si>
    <t xml:space="preserve">SS 35/10 kV "Lubnja" </t>
  </si>
  <si>
    <t xml:space="preserve">SS 110/35/10 kV "Factory" </t>
  </si>
  <si>
    <t xml:space="preserve">SS 35/10 kV "Zhukovsky" </t>
  </si>
  <si>
    <t xml:space="preserve">SS 35/10 kV "Tychinino" </t>
  </si>
  <si>
    <t xml:space="preserve">SS 35/10 kV "Odintsovo" </t>
  </si>
  <si>
    <t xml:space="preserve">SS 35/10 kV "Kasplja" </t>
  </si>
  <si>
    <t>SS 35/6 kV "Kolodnja"</t>
  </si>
  <si>
    <t xml:space="preserve">SS 35/6 kV "Gnezdovo", </t>
  </si>
  <si>
    <t xml:space="preserve">SS 35/10 kV "Katyn-1" </t>
  </si>
  <si>
    <t xml:space="preserve">SS 35/10 kV "Upper course" </t>
  </si>
  <si>
    <t xml:space="preserve">SS 35/10 kV "Kozino"  </t>
  </si>
  <si>
    <t xml:space="preserve">SS 110/35/10 kV "Demidov" </t>
  </si>
  <si>
    <t xml:space="preserve">SS 35/6 kV "Vodozabor" </t>
  </si>
  <si>
    <t xml:space="preserve">SS 35/10 kV "Trudilovo"  </t>
  </si>
  <si>
    <t xml:space="preserve">SS 110/35/10 kV "Kasplja" </t>
  </si>
  <si>
    <t xml:space="preserve">SS 35/6 kV "Gnezdovo" </t>
  </si>
  <si>
    <t xml:space="preserve">SS 35/10 kV "Olsha" </t>
  </si>
  <si>
    <t xml:space="preserve">SS 110/35/10 kV "Mihajlovskaja" </t>
  </si>
  <si>
    <t xml:space="preserve">SS 35/10 kV "Lubnja"  </t>
  </si>
  <si>
    <t xml:space="preserve">SS 110/35/10 kV "Kozino" </t>
  </si>
  <si>
    <t xml:space="preserve">SS 35/10 kV "Odintsovo"  </t>
  </si>
  <si>
    <t xml:space="preserve">SS 35/10 kV "Gerchiki" </t>
  </si>
  <si>
    <t xml:space="preserve">SS 110/35/10 kV "Katyn-2" </t>
  </si>
  <si>
    <t xml:space="preserve">SS 110/6 kV "Western" </t>
  </si>
  <si>
    <t xml:space="preserve">SS 35/6 kV "Pechersk" </t>
  </si>
  <si>
    <t>SS 110/35/10 kV "Znamenka"</t>
  </si>
  <si>
    <t>SS 110/35/6 kV "Mountain"</t>
  </si>
  <si>
    <t>Appendix #1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</si>
  <si>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</si>
  <si>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</si>
  <si>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</si>
  <si>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</si>
  <si>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</si>
  <si>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</si>
  <si>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</si>
  <si>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</si>
  <si>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</si>
  <si>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Smolenskenergo division new connections for May, 2012</t>
  </si>
  <si>
    <t>DS 10 kV "Sergo-Ivanovo"</t>
  </si>
  <si>
    <t>SS 35/10 kV "DS SHT"</t>
  </si>
  <si>
    <t>DS "Sergo-Ivanovo"</t>
  </si>
  <si>
    <t>Site by site data for New Connection concluded contracts for May, 2012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</si>
  <si>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</si>
  <si>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</si>
  <si>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</si>
  <si>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</si>
  <si>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</si>
  <si>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</si>
  <si>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</si>
  <si>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Division</t>
  </si>
  <si>
    <t>SS 35/6 kV "YAO 100/6"</t>
  </si>
  <si>
    <t xml:space="preserve">SS 110/35/6 kV "Yuzhnaja" </t>
  </si>
  <si>
    <t>SS 110/35/6 "Yuzhnaja"</t>
  </si>
  <si>
    <t>SS 110/35/6 kV "Yuzhnaja"</t>
  </si>
  <si>
    <t>SS 110/10kV "Ugra"</t>
  </si>
  <si>
    <t>SS 35/10kV "Rizsky"</t>
  </si>
  <si>
    <t>SS 35/10kV "Melkombinat"</t>
  </si>
  <si>
    <t>SS 110/35/10kV "Light engineering"</t>
  </si>
  <si>
    <t>SS 110/35/10kV "Gagarin"</t>
  </si>
  <si>
    <t>SS 35/10kV "Losmino"</t>
  </si>
  <si>
    <t>SS 35/10kV "Akatovo"</t>
  </si>
  <si>
    <t>SS 110/35/10kV "Vyazma-1"</t>
  </si>
  <si>
    <t>SS 35/10kV "Klushino"</t>
  </si>
  <si>
    <t>SS 110/10kV "Vyazma-2"</t>
  </si>
  <si>
    <t>SS 110/10kV "Vyazma-traction"</t>
  </si>
  <si>
    <t>SS 35/10kV "Aurora"</t>
  </si>
  <si>
    <t>SS 110/35/10kV "Tumanovo"</t>
  </si>
  <si>
    <t>SS 35/10kV "Karmanovo"</t>
  </si>
  <si>
    <t>SS 35/10kV "Semlevo"</t>
  </si>
  <si>
    <t>SS 35/10kV "Uspensky"</t>
  </si>
  <si>
    <t>SS 35/10kV "Kikino"</t>
  </si>
  <si>
    <t>SS 35/10kV "Karavaevo"</t>
  </si>
  <si>
    <t>SS 35/10kV "Birch"</t>
  </si>
  <si>
    <t>SS 110/10kV "Subbotniki"</t>
  </si>
  <si>
    <t>SS 110/35/10kV "Sychevka"</t>
  </si>
  <si>
    <t>SS 110/35/10kV "Mishino"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</si>
</sst>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167" fontId="26" fillId="0" borderId="0" xfId="0" applyNumberFormat="1" applyFont="1" applyAlignment="1">
      <alignment horizontal="center"/>
    </xf>
    <xf numFmtId="167" fontId="8" fillId="18" borderId="1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7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27" fillId="0" borderId="10" xfId="104" applyNumberFormat="1" applyFont="1" applyFill="1" applyBorder="1" applyAlignment="1">
      <alignment horizontal="center" vertical="center" wrapText="1" shrinkToFit="1"/>
    </xf>
    <xf numFmtId="14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shrinkToFit="1"/>
    </xf>
    <xf numFmtId="1" fontId="2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6" fillId="33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8" fillId="18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5" fontId="8" fillId="18" borderId="12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6" fillId="14" borderId="10" xfId="0" applyNumberFormat="1" applyFont="1" applyFill="1" applyBorder="1" applyAlignment="1">
      <alignment horizontal="center" vertical="center"/>
    </xf>
    <xf numFmtId="165" fontId="47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5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8" borderId="15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PageLayoutView="0" workbookViewId="0" topLeftCell="A124">
      <selection activeCell="C106" sqref="C106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104" customWidth="1"/>
    <col min="6" max="6" width="10.7109375" style="2" bestFit="1" customWidth="1"/>
    <col min="7" max="7" width="12.00390625" style="101" customWidth="1"/>
    <col min="8" max="8" width="10.7109375" style="2" bestFit="1" customWidth="1"/>
    <col min="9" max="9" width="12.00390625" style="101" customWidth="1"/>
    <col min="10" max="10" width="10.7109375" style="2" bestFit="1" customWidth="1"/>
    <col min="11" max="11" width="10.7109375" style="73" customWidth="1"/>
    <col min="12" max="16384" width="9.140625" style="2" customWidth="1"/>
  </cols>
  <sheetData>
    <row r="1" spans="8:11" ht="15">
      <c r="H1" s="125" t="s">
        <v>188</v>
      </c>
      <c r="I1" s="122"/>
      <c r="J1" s="122"/>
      <c r="K1" s="122"/>
    </row>
    <row r="2" spans="1:11" ht="15">
      <c r="A2" s="1" t="s">
        <v>198</v>
      </c>
      <c r="B2" s="3"/>
      <c r="D2" s="3"/>
      <c r="E2" s="105"/>
      <c r="F2" s="3"/>
      <c r="G2" s="102"/>
      <c r="H2" s="3"/>
      <c r="I2" s="102"/>
      <c r="J2" s="3"/>
      <c r="K2" s="69"/>
    </row>
    <row r="3" spans="3:11" ht="15.75" thickBot="1">
      <c r="C3" s="3"/>
      <c r="D3" s="3"/>
      <c r="E3" s="105"/>
      <c r="F3" s="3"/>
      <c r="G3" s="102"/>
      <c r="H3" s="3"/>
      <c r="I3" s="102"/>
      <c r="J3" s="3"/>
      <c r="K3" s="69"/>
    </row>
    <row r="4" spans="1:11" ht="15.75" customHeight="1">
      <c r="A4" s="123" t="s">
        <v>189</v>
      </c>
      <c r="B4" s="120"/>
      <c r="C4" s="123" t="s">
        <v>190</v>
      </c>
      <c r="D4" s="126" t="s">
        <v>191</v>
      </c>
      <c r="E4" s="127"/>
      <c r="F4" s="126" t="s">
        <v>192</v>
      </c>
      <c r="G4" s="127"/>
      <c r="H4" s="126" t="s">
        <v>193</v>
      </c>
      <c r="I4" s="127"/>
      <c r="J4" s="126" t="s">
        <v>194</v>
      </c>
      <c r="K4" s="127"/>
    </row>
    <row r="5" spans="1:11" ht="46.5" customHeight="1" thickBot="1">
      <c r="A5" s="124"/>
      <c r="B5" s="121" t="s">
        <v>195</v>
      </c>
      <c r="C5" s="124"/>
      <c r="D5" s="128"/>
      <c r="E5" s="129"/>
      <c r="F5" s="128"/>
      <c r="G5" s="129"/>
      <c r="H5" s="128"/>
      <c r="I5" s="129"/>
      <c r="J5" s="128"/>
      <c r="K5" s="129"/>
    </row>
    <row r="6" spans="1:11" ht="15">
      <c r="A6" s="130"/>
      <c r="B6" s="121"/>
      <c r="C6" s="130"/>
      <c r="D6" s="120" t="s">
        <v>196</v>
      </c>
      <c r="E6" s="106" t="s">
        <v>197</v>
      </c>
      <c r="F6" s="120" t="s">
        <v>196</v>
      </c>
      <c r="G6" s="103" t="s">
        <v>197</v>
      </c>
      <c r="H6" s="120" t="s">
        <v>196</v>
      </c>
      <c r="I6" s="103" t="s">
        <v>197</v>
      </c>
      <c r="J6" s="120" t="s">
        <v>196</v>
      </c>
      <c r="K6" s="70" t="s">
        <v>197</v>
      </c>
    </row>
    <row r="7" spans="1:11" ht="15">
      <c r="A7" s="19"/>
      <c r="B7" s="19"/>
      <c r="C7" s="20" t="s">
        <v>18</v>
      </c>
      <c r="D7" s="21">
        <f aca="true" t="shared" si="0" ref="D7:K7">SUM(D8:D83)</f>
        <v>230</v>
      </c>
      <c r="E7" s="107">
        <f t="shared" si="0"/>
        <v>8.2944</v>
      </c>
      <c r="F7" s="21">
        <f t="shared" si="0"/>
        <v>135</v>
      </c>
      <c r="G7" s="68">
        <f t="shared" si="0"/>
        <v>3.701599999999999</v>
      </c>
      <c r="H7" s="21">
        <f t="shared" si="0"/>
        <v>76</v>
      </c>
      <c r="I7" s="68">
        <f t="shared" si="0"/>
        <v>1.4255</v>
      </c>
      <c r="J7" s="21">
        <f t="shared" si="0"/>
        <v>17</v>
      </c>
      <c r="K7" s="98">
        <f t="shared" si="0"/>
        <v>3.416</v>
      </c>
    </row>
    <row r="8" spans="1:11" s="4" customFormat="1" ht="15">
      <c r="A8" s="7" t="s">
        <v>0</v>
      </c>
      <c r="B8" s="7">
        <v>1</v>
      </c>
      <c r="C8" s="15" t="s">
        <v>19</v>
      </c>
      <c r="D8" s="8">
        <v>9</v>
      </c>
      <c r="E8" s="108">
        <v>0.1337</v>
      </c>
      <c r="F8" s="8">
        <v>13</v>
      </c>
      <c r="G8" s="29">
        <v>0.1789</v>
      </c>
      <c r="H8" s="8">
        <v>0</v>
      </c>
      <c r="I8" s="75">
        <v>0</v>
      </c>
      <c r="J8" s="8">
        <v>0</v>
      </c>
      <c r="K8" s="116">
        <v>0</v>
      </c>
    </row>
    <row r="9" spans="1:11" ht="15">
      <c r="A9" s="7" t="s">
        <v>0</v>
      </c>
      <c r="B9" s="7">
        <v>2</v>
      </c>
      <c r="C9" s="14" t="s">
        <v>20</v>
      </c>
      <c r="D9" s="7">
        <v>11</v>
      </c>
      <c r="E9" s="109">
        <v>0.3585</v>
      </c>
      <c r="F9" s="7">
        <v>5</v>
      </c>
      <c r="G9" s="28">
        <v>0.056</v>
      </c>
      <c r="H9" s="8">
        <v>5</v>
      </c>
      <c r="I9" s="29">
        <v>0.0295</v>
      </c>
      <c r="J9" s="8">
        <v>0</v>
      </c>
      <c r="K9" s="99">
        <v>0</v>
      </c>
    </row>
    <row r="10" spans="1:11" ht="15">
      <c r="A10" s="7" t="s">
        <v>0</v>
      </c>
      <c r="B10" s="7">
        <v>3</v>
      </c>
      <c r="C10" s="10" t="s">
        <v>21</v>
      </c>
      <c r="D10" s="7">
        <v>4</v>
      </c>
      <c r="E10" s="109">
        <v>0.101</v>
      </c>
      <c r="F10" s="7">
        <v>2</v>
      </c>
      <c r="G10" s="74">
        <v>0.016</v>
      </c>
      <c r="H10" s="7">
        <v>2</v>
      </c>
      <c r="I10" s="28">
        <v>0.025</v>
      </c>
      <c r="J10" s="7">
        <v>1</v>
      </c>
      <c r="K10" s="100">
        <v>0.07</v>
      </c>
    </row>
    <row r="11" spans="1:11" ht="15">
      <c r="A11" s="7" t="s">
        <v>0</v>
      </c>
      <c r="B11" s="7">
        <v>4</v>
      </c>
      <c r="C11" s="10" t="s">
        <v>22</v>
      </c>
      <c r="D11" s="7">
        <v>2</v>
      </c>
      <c r="E11" s="109">
        <v>0.0215</v>
      </c>
      <c r="F11" s="7">
        <v>2</v>
      </c>
      <c r="G11" s="28">
        <v>0.022</v>
      </c>
      <c r="H11" s="8">
        <v>0</v>
      </c>
      <c r="I11" s="29">
        <v>0</v>
      </c>
      <c r="J11" s="8">
        <v>0</v>
      </c>
      <c r="K11" s="99">
        <v>0</v>
      </c>
    </row>
    <row r="12" spans="1:11" ht="15">
      <c r="A12" s="7" t="s">
        <v>0</v>
      </c>
      <c r="B12" s="7">
        <v>5</v>
      </c>
      <c r="C12" s="10" t="s">
        <v>23</v>
      </c>
      <c r="D12" s="7">
        <v>28</v>
      </c>
      <c r="E12" s="109">
        <v>0.305</v>
      </c>
      <c r="F12" s="7">
        <v>2</v>
      </c>
      <c r="G12" s="28">
        <v>0.0185</v>
      </c>
      <c r="H12" s="8">
        <v>7</v>
      </c>
      <c r="I12" s="29">
        <v>0.079</v>
      </c>
      <c r="J12" s="8">
        <v>0</v>
      </c>
      <c r="K12" s="99">
        <v>0</v>
      </c>
    </row>
    <row r="13" spans="1:11" ht="15">
      <c r="A13" s="7" t="s">
        <v>0</v>
      </c>
      <c r="B13" s="7">
        <v>6</v>
      </c>
      <c r="C13" s="10" t="s">
        <v>24</v>
      </c>
      <c r="D13" s="7">
        <v>4</v>
      </c>
      <c r="E13" s="109">
        <v>0.138</v>
      </c>
      <c r="F13" s="7">
        <v>5</v>
      </c>
      <c r="G13" s="74">
        <v>0.141</v>
      </c>
      <c r="H13" s="7">
        <v>3</v>
      </c>
      <c r="I13" s="28">
        <v>0.016</v>
      </c>
      <c r="J13" s="7">
        <v>0</v>
      </c>
      <c r="K13" s="100">
        <v>0</v>
      </c>
    </row>
    <row r="14" spans="1:11" ht="15">
      <c r="A14" s="7" t="s">
        <v>0</v>
      </c>
      <c r="B14" s="7">
        <v>7</v>
      </c>
      <c r="C14" s="10" t="s">
        <v>25</v>
      </c>
      <c r="D14" s="7">
        <f>31+1</f>
        <v>32</v>
      </c>
      <c r="E14" s="109">
        <f>0.4505+0.005</f>
        <v>0.4555</v>
      </c>
      <c r="F14" s="7">
        <f>13+1</f>
        <v>14</v>
      </c>
      <c r="G14" s="28">
        <f>0.176+0.0134</f>
        <v>0.18939999999999999</v>
      </c>
      <c r="H14" s="8">
        <v>12</v>
      </c>
      <c r="I14" s="74">
        <v>0.1295</v>
      </c>
      <c r="J14" s="7">
        <v>4</v>
      </c>
      <c r="K14" s="100">
        <v>0.05</v>
      </c>
    </row>
    <row r="15" spans="1:11" ht="15">
      <c r="A15" s="7" t="s">
        <v>0</v>
      </c>
      <c r="B15" s="7">
        <v>8</v>
      </c>
      <c r="C15" s="12" t="s">
        <v>26</v>
      </c>
      <c r="D15" s="7">
        <v>3</v>
      </c>
      <c r="E15" s="109">
        <v>0.03</v>
      </c>
      <c r="F15" s="7">
        <v>1</v>
      </c>
      <c r="G15" s="28">
        <v>0.015</v>
      </c>
      <c r="H15" s="8">
        <v>5</v>
      </c>
      <c r="I15" s="29">
        <v>0.052</v>
      </c>
      <c r="J15" s="8">
        <v>0</v>
      </c>
      <c r="K15" s="99">
        <v>0</v>
      </c>
    </row>
    <row r="16" spans="1:11" ht="15">
      <c r="A16" s="7" t="s">
        <v>0</v>
      </c>
      <c r="B16" s="7">
        <v>9</v>
      </c>
      <c r="C16" s="10" t="s">
        <v>27</v>
      </c>
      <c r="D16" s="7">
        <v>14</v>
      </c>
      <c r="E16" s="109">
        <v>0.168</v>
      </c>
      <c r="F16" s="7">
        <v>8</v>
      </c>
      <c r="G16" s="28">
        <v>0.101</v>
      </c>
      <c r="H16" s="8">
        <v>0</v>
      </c>
      <c r="I16" s="29">
        <v>0</v>
      </c>
      <c r="J16" s="8">
        <v>0</v>
      </c>
      <c r="K16" s="99">
        <v>0</v>
      </c>
    </row>
    <row r="17" spans="1:11" ht="15">
      <c r="A17" s="7" t="s">
        <v>0</v>
      </c>
      <c r="B17" s="7">
        <v>10</v>
      </c>
      <c r="C17" s="10" t="s">
        <v>28</v>
      </c>
      <c r="D17" s="7">
        <v>7</v>
      </c>
      <c r="E17" s="109">
        <v>0.0685</v>
      </c>
      <c r="F17" s="7">
        <v>12</v>
      </c>
      <c r="G17" s="28">
        <v>0.068</v>
      </c>
      <c r="H17" s="8">
        <v>1</v>
      </c>
      <c r="I17" s="29">
        <v>0.005</v>
      </c>
      <c r="J17" s="8">
        <v>0</v>
      </c>
      <c r="K17" s="99">
        <v>0</v>
      </c>
    </row>
    <row r="18" spans="1:11" ht="15">
      <c r="A18" s="7" t="s">
        <v>0</v>
      </c>
      <c r="B18" s="7">
        <v>11</v>
      </c>
      <c r="C18" s="10" t="s">
        <v>29</v>
      </c>
      <c r="D18" s="7">
        <v>12</v>
      </c>
      <c r="E18" s="109">
        <v>0.072</v>
      </c>
      <c r="F18" s="7">
        <v>3</v>
      </c>
      <c r="G18" s="28">
        <v>0.023</v>
      </c>
      <c r="H18" s="8">
        <v>2</v>
      </c>
      <c r="I18" s="29">
        <v>0.0095</v>
      </c>
      <c r="J18" s="8">
        <v>1</v>
      </c>
      <c r="K18" s="99">
        <v>0.008</v>
      </c>
    </row>
    <row r="19" spans="1:11" ht="15">
      <c r="A19" s="7" t="s">
        <v>0</v>
      </c>
      <c r="B19" s="7">
        <v>12</v>
      </c>
      <c r="C19" s="12" t="s">
        <v>30</v>
      </c>
      <c r="D19" s="7">
        <v>1</v>
      </c>
      <c r="E19" s="110">
        <v>0.015</v>
      </c>
      <c r="F19" s="7">
        <v>1</v>
      </c>
      <c r="G19" s="31">
        <v>0.015</v>
      </c>
      <c r="H19" s="7">
        <v>0</v>
      </c>
      <c r="I19" s="28">
        <v>0</v>
      </c>
      <c r="J19" s="8">
        <v>0</v>
      </c>
      <c r="K19" s="117">
        <v>0</v>
      </c>
    </row>
    <row r="20" spans="1:11" ht="15">
      <c r="A20" s="7" t="s">
        <v>0</v>
      </c>
      <c r="B20" s="7">
        <v>13</v>
      </c>
      <c r="C20" s="11" t="s">
        <v>31</v>
      </c>
      <c r="D20" s="7">
        <f>3+3</f>
        <v>6</v>
      </c>
      <c r="E20" s="109">
        <f>0.03+0.04</f>
        <v>0.07</v>
      </c>
      <c r="F20" s="7">
        <f>1+1</f>
        <v>2</v>
      </c>
      <c r="G20" s="28">
        <f>0.0065+0.01</f>
        <v>0.0165</v>
      </c>
      <c r="H20" s="7">
        <v>1</v>
      </c>
      <c r="I20" s="28">
        <v>0.006</v>
      </c>
      <c r="J20" s="7">
        <v>0</v>
      </c>
      <c r="K20" s="100">
        <v>0</v>
      </c>
    </row>
    <row r="21" spans="1:11" ht="15">
      <c r="A21" s="7" t="s">
        <v>0</v>
      </c>
      <c r="B21" s="7">
        <v>14</v>
      </c>
      <c r="C21" s="11" t="s">
        <v>32</v>
      </c>
      <c r="D21" s="7">
        <v>12</v>
      </c>
      <c r="E21" s="109">
        <v>0.345</v>
      </c>
      <c r="F21" s="7">
        <v>8</v>
      </c>
      <c r="G21" s="28">
        <v>0.112</v>
      </c>
      <c r="H21" s="7">
        <v>10</v>
      </c>
      <c r="I21" s="28">
        <v>0.117</v>
      </c>
      <c r="J21" s="7">
        <v>0</v>
      </c>
      <c r="K21" s="100">
        <v>0</v>
      </c>
    </row>
    <row r="22" spans="1:11" ht="15">
      <c r="A22" s="7" t="s">
        <v>0</v>
      </c>
      <c r="B22" s="7">
        <v>15</v>
      </c>
      <c r="C22" s="10" t="s">
        <v>33</v>
      </c>
      <c r="D22" s="7">
        <v>23</v>
      </c>
      <c r="E22" s="109">
        <v>0.536</v>
      </c>
      <c r="F22" s="7">
        <v>4</v>
      </c>
      <c r="G22" s="28">
        <v>0.212</v>
      </c>
      <c r="H22" s="8">
        <v>5</v>
      </c>
      <c r="I22" s="74">
        <v>0.054</v>
      </c>
      <c r="J22" s="7">
        <v>0</v>
      </c>
      <c r="K22" s="100">
        <v>0</v>
      </c>
    </row>
    <row r="23" spans="1:11" ht="15">
      <c r="A23" s="7" t="s">
        <v>0</v>
      </c>
      <c r="B23" s="7">
        <v>16</v>
      </c>
      <c r="C23" s="11" t="s">
        <v>34</v>
      </c>
      <c r="D23" s="7">
        <f>1+1</f>
        <v>2</v>
      </c>
      <c r="E23" s="109">
        <f>0.003+0.015</f>
        <v>0.018</v>
      </c>
      <c r="F23" s="7">
        <v>2</v>
      </c>
      <c r="G23" s="28">
        <v>0.075</v>
      </c>
      <c r="H23" s="7">
        <v>3</v>
      </c>
      <c r="I23" s="28">
        <v>0.015</v>
      </c>
      <c r="J23" s="7">
        <v>3</v>
      </c>
      <c r="K23" s="100">
        <v>0.035</v>
      </c>
    </row>
    <row r="24" spans="1:11" s="26" customFormat="1" ht="15">
      <c r="A24" s="7" t="s">
        <v>0</v>
      </c>
      <c r="B24" s="7">
        <v>17</v>
      </c>
      <c r="C24" s="25" t="s">
        <v>35</v>
      </c>
      <c r="D24" s="7">
        <v>2</v>
      </c>
      <c r="E24" s="109">
        <v>0.0195</v>
      </c>
      <c r="F24" s="7">
        <v>2</v>
      </c>
      <c r="G24" s="31">
        <v>0.011</v>
      </c>
      <c r="H24" s="7">
        <v>0</v>
      </c>
      <c r="I24" s="28">
        <v>0</v>
      </c>
      <c r="J24" s="7">
        <v>0</v>
      </c>
      <c r="K24" s="117">
        <v>0</v>
      </c>
    </row>
    <row r="25" spans="1:11" s="26" customFormat="1" ht="15">
      <c r="A25" s="7" t="s">
        <v>0</v>
      </c>
      <c r="B25" s="7">
        <v>18</v>
      </c>
      <c r="C25" s="25" t="s">
        <v>199</v>
      </c>
      <c r="D25" s="7">
        <v>1</v>
      </c>
      <c r="E25" s="109">
        <v>0.008</v>
      </c>
      <c r="F25" s="7">
        <v>1</v>
      </c>
      <c r="G25" s="31">
        <v>0.015</v>
      </c>
      <c r="H25" s="7">
        <v>0</v>
      </c>
      <c r="I25" s="28">
        <v>0</v>
      </c>
      <c r="J25" s="7">
        <v>0</v>
      </c>
      <c r="K25" s="117">
        <v>0</v>
      </c>
    </row>
    <row r="26" spans="1:11" s="26" customFormat="1" ht="15">
      <c r="A26" s="7" t="s">
        <v>0</v>
      </c>
      <c r="B26" s="7">
        <v>19</v>
      </c>
      <c r="C26" s="25" t="s">
        <v>36</v>
      </c>
      <c r="D26" s="7">
        <v>0</v>
      </c>
      <c r="E26" s="109">
        <v>0</v>
      </c>
      <c r="F26" s="7">
        <v>2</v>
      </c>
      <c r="G26" s="31">
        <v>0.018</v>
      </c>
      <c r="H26" s="7">
        <v>1</v>
      </c>
      <c r="I26" s="28">
        <v>0.015</v>
      </c>
      <c r="J26" s="7">
        <v>0</v>
      </c>
      <c r="K26" s="117">
        <v>0</v>
      </c>
    </row>
    <row r="27" spans="1:11" s="27" customFormat="1" ht="15">
      <c r="A27" s="7" t="s">
        <v>0</v>
      </c>
      <c r="B27" s="7">
        <v>20</v>
      </c>
      <c r="C27" s="25" t="s">
        <v>37</v>
      </c>
      <c r="D27" s="7">
        <v>1</v>
      </c>
      <c r="E27" s="109">
        <v>0.007</v>
      </c>
      <c r="F27" s="7">
        <v>0</v>
      </c>
      <c r="G27" s="31">
        <v>0</v>
      </c>
      <c r="H27" s="7">
        <v>0</v>
      </c>
      <c r="I27" s="28">
        <v>0</v>
      </c>
      <c r="J27" s="7">
        <v>0</v>
      </c>
      <c r="K27" s="117">
        <v>0</v>
      </c>
    </row>
    <row r="28" spans="1:11" s="32" customFormat="1" ht="15">
      <c r="A28" s="7" t="s">
        <v>0</v>
      </c>
      <c r="B28" s="7">
        <v>21</v>
      </c>
      <c r="C28" s="25" t="s">
        <v>38</v>
      </c>
      <c r="D28" s="7">
        <v>0</v>
      </c>
      <c r="E28" s="109">
        <v>0</v>
      </c>
      <c r="F28" s="7">
        <v>1</v>
      </c>
      <c r="G28" s="31">
        <v>0.015</v>
      </c>
      <c r="H28" s="7">
        <v>0</v>
      </c>
      <c r="I28" s="28">
        <v>0</v>
      </c>
      <c r="J28" s="7">
        <v>0</v>
      </c>
      <c r="K28" s="117">
        <v>0</v>
      </c>
    </row>
    <row r="29" spans="1:11" s="32" customFormat="1" ht="15">
      <c r="A29" s="7" t="s">
        <v>0</v>
      </c>
      <c r="B29" s="7">
        <v>22</v>
      </c>
      <c r="C29" s="25" t="s">
        <v>39</v>
      </c>
      <c r="D29" s="7">
        <v>5</v>
      </c>
      <c r="E29" s="109">
        <v>0.0353</v>
      </c>
      <c r="F29" s="7">
        <f>4+2</f>
        <v>6</v>
      </c>
      <c r="G29" s="31">
        <f>0.045+0.027</f>
        <v>0.072</v>
      </c>
      <c r="H29" s="7">
        <v>1</v>
      </c>
      <c r="I29" s="28">
        <v>0.005</v>
      </c>
      <c r="J29" s="7">
        <v>0</v>
      </c>
      <c r="K29" s="117">
        <v>0</v>
      </c>
    </row>
    <row r="30" spans="1:11" s="32" customFormat="1" ht="15">
      <c r="A30" s="7" t="s">
        <v>0</v>
      </c>
      <c r="B30" s="7">
        <v>23</v>
      </c>
      <c r="C30" s="25" t="s">
        <v>40</v>
      </c>
      <c r="D30" s="7">
        <f>1+1</f>
        <v>2</v>
      </c>
      <c r="E30" s="109">
        <f>0.36+0.012</f>
        <v>0.372</v>
      </c>
      <c r="F30" s="7">
        <v>0</v>
      </c>
      <c r="G30" s="31">
        <v>0</v>
      </c>
      <c r="H30" s="7">
        <v>0</v>
      </c>
      <c r="I30" s="28">
        <v>0</v>
      </c>
      <c r="J30" s="7">
        <v>0</v>
      </c>
      <c r="K30" s="117">
        <v>0</v>
      </c>
    </row>
    <row r="31" spans="1:11" s="36" customFormat="1" ht="15">
      <c r="A31" s="7" t="s">
        <v>0</v>
      </c>
      <c r="B31" s="7">
        <v>24</v>
      </c>
      <c r="C31" s="50" t="s">
        <v>41</v>
      </c>
      <c r="D31" s="7">
        <v>1</v>
      </c>
      <c r="E31" s="109">
        <v>0.01</v>
      </c>
      <c r="F31" s="7">
        <v>1</v>
      </c>
      <c r="G31" s="31">
        <v>0.0149</v>
      </c>
      <c r="H31" s="7">
        <v>0</v>
      </c>
      <c r="I31" s="28">
        <v>0</v>
      </c>
      <c r="J31" s="7">
        <v>0</v>
      </c>
      <c r="K31" s="117">
        <v>0</v>
      </c>
    </row>
    <row r="32" spans="1:11" s="36" customFormat="1" ht="15">
      <c r="A32" s="7" t="s">
        <v>0</v>
      </c>
      <c r="B32" s="7">
        <v>25</v>
      </c>
      <c r="C32" s="16" t="s">
        <v>42</v>
      </c>
      <c r="D32" s="7">
        <v>0</v>
      </c>
      <c r="E32" s="109">
        <v>0</v>
      </c>
      <c r="F32" s="7">
        <v>0</v>
      </c>
      <c r="G32" s="31">
        <v>0</v>
      </c>
      <c r="H32" s="7">
        <v>0</v>
      </c>
      <c r="I32" s="28">
        <v>0</v>
      </c>
      <c r="J32" s="7">
        <v>1</v>
      </c>
      <c r="K32" s="117">
        <v>0.022</v>
      </c>
    </row>
    <row r="33" spans="1:11" s="36" customFormat="1" ht="15">
      <c r="A33" s="7" t="s">
        <v>0</v>
      </c>
      <c r="B33" s="7">
        <v>26</v>
      </c>
      <c r="C33" s="50" t="s">
        <v>43</v>
      </c>
      <c r="D33" s="7">
        <v>0</v>
      </c>
      <c r="E33" s="109">
        <v>0</v>
      </c>
      <c r="F33" s="7">
        <v>0</v>
      </c>
      <c r="G33" s="31">
        <v>0</v>
      </c>
      <c r="H33" s="7">
        <v>1</v>
      </c>
      <c r="I33" s="28">
        <v>0.01</v>
      </c>
      <c r="J33" s="7">
        <v>0</v>
      </c>
      <c r="K33" s="117">
        <v>0</v>
      </c>
    </row>
    <row r="34" spans="1:11" s="56" customFormat="1" ht="15">
      <c r="A34" s="7" t="s">
        <v>0</v>
      </c>
      <c r="B34" s="7">
        <v>27</v>
      </c>
      <c r="C34" s="50" t="s">
        <v>44</v>
      </c>
      <c r="D34" s="7">
        <v>1</v>
      </c>
      <c r="E34" s="110">
        <v>1</v>
      </c>
      <c r="F34" s="7">
        <v>1</v>
      </c>
      <c r="G34" s="31">
        <v>0.015</v>
      </c>
      <c r="H34" s="7">
        <v>0</v>
      </c>
      <c r="I34" s="28">
        <v>0</v>
      </c>
      <c r="J34" s="7">
        <v>1</v>
      </c>
      <c r="K34" s="100">
        <v>0.4</v>
      </c>
    </row>
    <row r="35" spans="1:11" s="62" customFormat="1" ht="15">
      <c r="A35" s="7" t="s">
        <v>0</v>
      </c>
      <c r="B35" s="7">
        <v>28</v>
      </c>
      <c r="C35" s="50" t="s">
        <v>45</v>
      </c>
      <c r="D35" s="7">
        <v>0</v>
      </c>
      <c r="E35" s="110">
        <v>0</v>
      </c>
      <c r="F35" s="7">
        <v>1</v>
      </c>
      <c r="G35" s="31">
        <v>0.003</v>
      </c>
      <c r="H35" s="7">
        <v>0</v>
      </c>
      <c r="I35" s="28">
        <v>0</v>
      </c>
      <c r="J35" s="7">
        <v>0</v>
      </c>
      <c r="K35" s="100">
        <v>0</v>
      </c>
    </row>
    <row r="36" spans="1:11" s="63" customFormat="1" ht="15">
      <c r="A36" s="7" t="s">
        <v>0</v>
      </c>
      <c r="B36" s="7">
        <v>29</v>
      </c>
      <c r="C36" s="50" t="s">
        <v>46</v>
      </c>
      <c r="D36" s="7">
        <v>0</v>
      </c>
      <c r="E36" s="110">
        <v>0</v>
      </c>
      <c r="F36" s="7">
        <v>1</v>
      </c>
      <c r="G36" s="31">
        <v>0.015</v>
      </c>
      <c r="H36" s="7">
        <v>1</v>
      </c>
      <c r="I36" s="28">
        <v>0.012</v>
      </c>
      <c r="J36" s="7">
        <v>0</v>
      </c>
      <c r="K36" s="100">
        <v>0</v>
      </c>
    </row>
    <row r="37" spans="1:11" s="64" customFormat="1" ht="15">
      <c r="A37" s="7" t="s">
        <v>0</v>
      </c>
      <c r="B37" s="7">
        <v>30</v>
      </c>
      <c r="C37" s="50" t="s">
        <v>47</v>
      </c>
      <c r="D37" s="7">
        <v>0</v>
      </c>
      <c r="E37" s="110">
        <v>0</v>
      </c>
      <c r="F37" s="7">
        <v>0</v>
      </c>
      <c r="G37" s="31">
        <v>0</v>
      </c>
      <c r="H37" s="7">
        <v>0</v>
      </c>
      <c r="I37" s="28">
        <v>0</v>
      </c>
      <c r="J37" s="7">
        <v>0</v>
      </c>
      <c r="K37" s="100">
        <v>0</v>
      </c>
    </row>
    <row r="38" spans="1:11" s="66" customFormat="1" ht="15">
      <c r="A38" s="7" t="s">
        <v>0</v>
      </c>
      <c r="B38" s="7">
        <v>31</v>
      </c>
      <c r="C38" s="50" t="s">
        <v>48</v>
      </c>
      <c r="D38" s="7">
        <f>4+2</f>
        <v>6</v>
      </c>
      <c r="E38" s="110">
        <f>0.052+0.022</f>
        <v>0.074</v>
      </c>
      <c r="F38" s="7">
        <v>1</v>
      </c>
      <c r="G38" s="31">
        <v>0.007</v>
      </c>
      <c r="H38" s="7">
        <f>1+1</f>
        <v>2</v>
      </c>
      <c r="I38" s="28">
        <f>0.008+0.029</f>
        <v>0.037000000000000005</v>
      </c>
      <c r="J38" s="7">
        <v>0</v>
      </c>
      <c r="K38" s="100">
        <v>0</v>
      </c>
    </row>
    <row r="39" spans="1:11" s="66" customFormat="1" ht="15">
      <c r="A39" s="7" t="s">
        <v>0</v>
      </c>
      <c r="B39" s="7">
        <v>32</v>
      </c>
      <c r="C39" s="50" t="s">
        <v>49</v>
      </c>
      <c r="D39" s="7">
        <v>0</v>
      </c>
      <c r="E39" s="110">
        <v>0</v>
      </c>
      <c r="F39" s="7">
        <v>1</v>
      </c>
      <c r="G39" s="31">
        <v>0.0063</v>
      </c>
      <c r="H39" s="7">
        <v>0</v>
      </c>
      <c r="I39" s="28">
        <v>0</v>
      </c>
      <c r="J39" s="7">
        <v>0</v>
      </c>
      <c r="K39" s="100">
        <v>0</v>
      </c>
    </row>
    <row r="40" spans="1:11" s="66" customFormat="1" ht="15">
      <c r="A40" s="7" t="s">
        <v>0</v>
      </c>
      <c r="B40" s="7">
        <v>33</v>
      </c>
      <c r="C40" s="50" t="s">
        <v>50</v>
      </c>
      <c r="D40" s="7">
        <v>0</v>
      </c>
      <c r="E40" s="110">
        <v>0</v>
      </c>
      <c r="F40" s="7">
        <v>1</v>
      </c>
      <c r="G40" s="31">
        <v>0.005</v>
      </c>
      <c r="H40" s="7">
        <v>1</v>
      </c>
      <c r="I40" s="28">
        <v>0.015</v>
      </c>
      <c r="J40" s="7">
        <v>0</v>
      </c>
      <c r="K40" s="100">
        <v>0</v>
      </c>
    </row>
    <row r="41" spans="1:11" s="67" customFormat="1" ht="15">
      <c r="A41" s="7" t="s">
        <v>0</v>
      </c>
      <c r="B41" s="7">
        <v>34</v>
      </c>
      <c r="C41" s="50" t="s">
        <v>211</v>
      </c>
      <c r="D41" s="7">
        <v>3</v>
      </c>
      <c r="E41" s="110">
        <v>0.0356</v>
      </c>
      <c r="F41" s="7">
        <v>3</v>
      </c>
      <c r="G41" s="31">
        <v>0.0356</v>
      </c>
      <c r="H41" s="7">
        <v>0</v>
      </c>
      <c r="I41" s="28">
        <v>0</v>
      </c>
      <c r="J41" s="7">
        <v>0</v>
      </c>
      <c r="K41" s="100">
        <v>0</v>
      </c>
    </row>
    <row r="42" spans="1:11" s="66" customFormat="1" ht="15">
      <c r="A42" s="7" t="s">
        <v>0</v>
      </c>
      <c r="B42" s="7">
        <v>35</v>
      </c>
      <c r="C42" s="50" t="s">
        <v>51</v>
      </c>
      <c r="D42" s="7">
        <v>0</v>
      </c>
      <c r="E42" s="110">
        <v>0</v>
      </c>
      <c r="F42" s="7">
        <v>0</v>
      </c>
      <c r="G42" s="31">
        <v>0</v>
      </c>
      <c r="H42" s="7">
        <v>0</v>
      </c>
      <c r="I42" s="28">
        <v>0</v>
      </c>
      <c r="J42" s="7">
        <v>0</v>
      </c>
      <c r="K42" s="100">
        <v>0</v>
      </c>
    </row>
    <row r="43" spans="1:11" s="67" customFormat="1" ht="15">
      <c r="A43" s="7" t="s">
        <v>0</v>
      </c>
      <c r="B43" s="7">
        <v>36</v>
      </c>
      <c r="C43" s="50" t="s">
        <v>52</v>
      </c>
      <c r="D43" s="7">
        <v>1</v>
      </c>
      <c r="E43" s="110">
        <v>0.75</v>
      </c>
      <c r="F43" s="7">
        <v>0</v>
      </c>
      <c r="G43" s="31">
        <v>0</v>
      </c>
      <c r="H43" s="7">
        <v>1</v>
      </c>
      <c r="I43" s="28">
        <v>0.008</v>
      </c>
      <c r="J43" s="7">
        <v>1</v>
      </c>
      <c r="K43" s="100">
        <v>0.75</v>
      </c>
    </row>
    <row r="44" spans="1:11" s="79" customFormat="1" ht="15">
      <c r="A44" s="7" t="s">
        <v>0</v>
      </c>
      <c r="B44" s="7">
        <v>37</v>
      </c>
      <c r="C44" s="50" t="s">
        <v>53</v>
      </c>
      <c r="D44" s="7">
        <v>1</v>
      </c>
      <c r="E44" s="110">
        <v>0.003</v>
      </c>
      <c r="F44" s="7">
        <v>1</v>
      </c>
      <c r="G44" s="31">
        <v>0.01</v>
      </c>
      <c r="H44" s="7">
        <v>0</v>
      </c>
      <c r="I44" s="28">
        <v>0</v>
      </c>
      <c r="J44" s="7">
        <v>0</v>
      </c>
      <c r="K44" s="100">
        <v>0</v>
      </c>
    </row>
    <row r="45" spans="1:11" s="79" customFormat="1" ht="15">
      <c r="A45" s="7" t="s">
        <v>0</v>
      </c>
      <c r="B45" s="7">
        <v>38</v>
      </c>
      <c r="C45" s="50" t="s">
        <v>54</v>
      </c>
      <c r="D45" s="7">
        <v>0</v>
      </c>
      <c r="E45" s="110">
        <v>0</v>
      </c>
      <c r="F45" s="7">
        <v>1</v>
      </c>
      <c r="G45" s="31">
        <v>0.01</v>
      </c>
      <c r="H45" s="7">
        <v>0</v>
      </c>
      <c r="I45" s="28">
        <v>0</v>
      </c>
      <c r="J45" s="7">
        <v>0</v>
      </c>
      <c r="K45" s="100">
        <v>0</v>
      </c>
    </row>
    <row r="46" spans="1:11" s="80" customFormat="1" ht="15">
      <c r="A46" s="7" t="s">
        <v>0</v>
      </c>
      <c r="B46" s="7">
        <v>39</v>
      </c>
      <c r="C46" s="50" t="s">
        <v>55</v>
      </c>
      <c r="D46" s="7">
        <v>3</v>
      </c>
      <c r="E46" s="110">
        <v>0.03</v>
      </c>
      <c r="F46" s="7">
        <v>3</v>
      </c>
      <c r="G46" s="31">
        <v>0.031</v>
      </c>
      <c r="H46" s="7">
        <v>0</v>
      </c>
      <c r="I46" s="28">
        <v>0</v>
      </c>
      <c r="J46" s="7">
        <v>0</v>
      </c>
      <c r="K46" s="100">
        <v>0</v>
      </c>
    </row>
    <row r="47" spans="1:11" s="80" customFormat="1" ht="15">
      <c r="A47" s="7" t="s">
        <v>0</v>
      </c>
      <c r="B47" s="7">
        <v>40</v>
      </c>
      <c r="C47" s="50" t="s">
        <v>56</v>
      </c>
      <c r="D47" s="7">
        <v>3</v>
      </c>
      <c r="E47" s="110">
        <v>0.037</v>
      </c>
      <c r="F47" s="7">
        <v>3</v>
      </c>
      <c r="G47" s="31">
        <v>0.037</v>
      </c>
      <c r="H47" s="7">
        <v>0</v>
      </c>
      <c r="I47" s="28">
        <v>0</v>
      </c>
      <c r="J47" s="7">
        <v>0</v>
      </c>
      <c r="K47" s="100">
        <v>0</v>
      </c>
    </row>
    <row r="48" spans="1:11" s="80" customFormat="1" ht="15">
      <c r="A48" s="7" t="s">
        <v>0</v>
      </c>
      <c r="B48" s="7">
        <v>41</v>
      </c>
      <c r="C48" s="50" t="s">
        <v>57</v>
      </c>
      <c r="D48" s="7">
        <v>0</v>
      </c>
      <c r="E48" s="110">
        <v>0</v>
      </c>
      <c r="F48" s="7">
        <v>0</v>
      </c>
      <c r="G48" s="31">
        <v>0</v>
      </c>
      <c r="H48" s="7">
        <v>0</v>
      </c>
      <c r="I48" s="28">
        <v>0</v>
      </c>
      <c r="J48" s="7">
        <v>0</v>
      </c>
      <c r="K48" s="100">
        <v>0</v>
      </c>
    </row>
    <row r="49" spans="1:11" s="81" customFormat="1" ht="15">
      <c r="A49" s="7" t="s">
        <v>0</v>
      </c>
      <c r="B49" s="7">
        <v>42</v>
      </c>
      <c r="C49" s="50" t="s">
        <v>58</v>
      </c>
      <c r="D49" s="7">
        <v>1</v>
      </c>
      <c r="E49" s="110">
        <v>0.008</v>
      </c>
      <c r="F49" s="7">
        <v>2</v>
      </c>
      <c r="G49" s="31">
        <v>0.023</v>
      </c>
      <c r="H49" s="7">
        <v>0</v>
      </c>
      <c r="I49" s="28">
        <v>0</v>
      </c>
      <c r="J49" s="7">
        <v>1</v>
      </c>
      <c r="K49" s="100">
        <v>0.01</v>
      </c>
    </row>
    <row r="50" spans="1:11" s="81" customFormat="1" ht="15">
      <c r="A50" s="7" t="s">
        <v>0</v>
      </c>
      <c r="B50" s="7">
        <v>43</v>
      </c>
      <c r="C50" s="50" t="s">
        <v>59</v>
      </c>
      <c r="D50" s="7">
        <v>0</v>
      </c>
      <c r="E50" s="110">
        <v>0</v>
      </c>
      <c r="F50" s="7">
        <v>1</v>
      </c>
      <c r="G50" s="31">
        <v>0.007</v>
      </c>
      <c r="H50" s="7">
        <v>0</v>
      </c>
      <c r="I50" s="28">
        <v>0</v>
      </c>
      <c r="J50" s="7">
        <v>0</v>
      </c>
      <c r="K50" s="100">
        <v>0</v>
      </c>
    </row>
    <row r="51" spans="1:11" s="81" customFormat="1" ht="15">
      <c r="A51" s="7" t="s">
        <v>0</v>
      </c>
      <c r="B51" s="7">
        <v>44</v>
      </c>
      <c r="C51" s="50" t="s">
        <v>60</v>
      </c>
      <c r="D51" s="7">
        <v>1</v>
      </c>
      <c r="E51" s="110">
        <v>0.005</v>
      </c>
      <c r="F51" s="7">
        <v>0</v>
      </c>
      <c r="G51" s="31">
        <v>0</v>
      </c>
      <c r="H51" s="7">
        <v>1</v>
      </c>
      <c r="I51" s="28">
        <v>0.0045</v>
      </c>
      <c r="J51" s="7">
        <v>0</v>
      </c>
      <c r="K51" s="100">
        <v>0</v>
      </c>
    </row>
    <row r="52" spans="1:11" s="81" customFormat="1" ht="15">
      <c r="A52" s="7" t="s">
        <v>0</v>
      </c>
      <c r="B52" s="7">
        <v>45</v>
      </c>
      <c r="C52" s="50" t="s">
        <v>61</v>
      </c>
      <c r="D52" s="7">
        <v>1</v>
      </c>
      <c r="E52" s="110">
        <v>0.015</v>
      </c>
      <c r="F52" s="7">
        <v>1</v>
      </c>
      <c r="G52" s="31">
        <v>0.015</v>
      </c>
      <c r="H52" s="7">
        <v>1</v>
      </c>
      <c r="I52" s="28">
        <v>0.014</v>
      </c>
      <c r="J52" s="7">
        <v>0</v>
      </c>
      <c r="K52" s="100">
        <v>0</v>
      </c>
    </row>
    <row r="53" spans="1:11" s="81" customFormat="1" ht="15">
      <c r="A53" s="7" t="s">
        <v>0</v>
      </c>
      <c r="B53" s="7">
        <v>46</v>
      </c>
      <c r="C53" s="50" t="s">
        <v>62</v>
      </c>
      <c r="D53" s="7">
        <v>1</v>
      </c>
      <c r="E53" s="110">
        <v>0.015</v>
      </c>
      <c r="F53" s="7">
        <v>0</v>
      </c>
      <c r="G53" s="31">
        <v>0</v>
      </c>
      <c r="H53" s="7">
        <v>0</v>
      </c>
      <c r="I53" s="28">
        <v>0</v>
      </c>
      <c r="J53" s="7">
        <v>0</v>
      </c>
      <c r="K53" s="100">
        <v>0</v>
      </c>
    </row>
    <row r="54" spans="1:11" s="81" customFormat="1" ht="15">
      <c r="A54" s="7" t="s">
        <v>0</v>
      </c>
      <c r="B54" s="7">
        <v>47</v>
      </c>
      <c r="C54" s="50" t="s">
        <v>63</v>
      </c>
      <c r="D54" s="7">
        <v>0</v>
      </c>
      <c r="E54" s="110">
        <v>0</v>
      </c>
      <c r="F54" s="7">
        <v>2</v>
      </c>
      <c r="G54" s="31">
        <v>0.016</v>
      </c>
      <c r="H54" s="7">
        <v>0</v>
      </c>
      <c r="I54" s="28">
        <v>0</v>
      </c>
      <c r="J54" s="7">
        <v>0</v>
      </c>
      <c r="K54" s="100">
        <v>0</v>
      </c>
    </row>
    <row r="55" spans="1:11" s="81" customFormat="1" ht="15">
      <c r="A55" s="7" t="s">
        <v>0</v>
      </c>
      <c r="B55" s="7">
        <v>48</v>
      </c>
      <c r="C55" s="50" t="s">
        <v>64</v>
      </c>
      <c r="D55" s="7">
        <v>1</v>
      </c>
      <c r="E55" s="110">
        <v>0.015</v>
      </c>
      <c r="F55" s="7">
        <v>1</v>
      </c>
      <c r="G55" s="31">
        <v>0.015</v>
      </c>
      <c r="H55" s="7">
        <v>0</v>
      </c>
      <c r="I55" s="28">
        <v>0</v>
      </c>
      <c r="J55" s="7">
        <v>0</v>
      </c>
      <c r="K55" s="100">
        <v>0</v>
      </c>
    </row>
    <row r="56" spans="1:11" s="81" customFormat="1" ht="15">
      <c r="A56" s="7" t="s">
        <v>0</v>
      </c>
      <c r="B56" s="7">
        <v>49</v>
      </c>
      <c r="C56" s="50" t="s">
        <v>65</v>
      </c>
      <c r="D56" s="7">
        <v>0</v>
      </c>
      <c r="E56" s="110">
        <v>0</v>
      </c>
      <c r="F56" s="7">
        <v>0</v>
      </c>
      <c r="G56" s="31">
        <v>0</v>
      </c>
      <c r="H56" s="7">
        <v>0</v>
      </c>
      <c r="I56" s="28">
        <v>0</v>
      </c>
      <c r="J56" s="7">
        <v>0</v>
      </c>
      <c r="K56" s="100">
        <v>0</v>
      </c>
    </row>
    <row r="57" spans="1:11" s="81" customFormat="1" ht="15">
      <c r="A57" s="7" t="s">
        <v>0</v>
      </c>
      <c r="B57" s="7">
        <v>50</v>
      </c>
      <c r="C57" s="50" t="s">
        <v>66</v>
      </c>
      <c r="D57" s="7">
        <v>1</v>
      </c>
      <c r="E57" s="110">
        <v>0.006</v>
      </c>
      <c r="F57" s="7">
        <v>1</v>
      </c>
      <c r="G57" s="31">
        <v>0.006</v>
      </c>
      <c r="H57" s="7">
        <v>0</v>
      </c>
      <c r="I57" s="28">
        <v>0</v>
      </c>
      <c r="J57" s="7">
        <v>0</v>
      </c>
      <c r="K57" s="100">
        <v>0</v>
      </c>
    </row>
    <row r="58" spans="1:11" s="81" customFormat="1" ht="15">
      <c r="A58" s="7" t="s">
        <v>0</v>
      </c>
      <c r="B58" s="7">
        <v>51</v>
      </c>
      <c r="C58" s="50" t="s">
        <v>67</v>
      </c>
      <c r="D58" s="7">
        <v>1</v>
      </c>
      <c r="E58" s="110">
        <v>0.008</v>
      </c>
      <c r="F58" s="7">
        <v>0</v>
      </c>
      <c r="G58" s="31">
        <v>0</v>
      </c>
      <c r="H58" s="7">
        <v>0</v>
      </c>
      <c r="I58" s="28">
        <v>0</v>
      </c>
      <c r="J58" s="7">
        <v>0</v>
      </c>
      <c r="K58" s="100">
        <v>0</v>
      </c>
    </row>
    <row r="59" spans="1:11" s="88" customFormat="1" ht="14.25" customHeight="1">
      <c r="A59" s="7" t="s">
        <v>0</v>
      </c>
      <c r="B59" s="7">
        <v>52</v>
      </c>
      <c r="C59" s="50" t="s">
        <v>68</v>
      </c>
      <c r="D59" s="7">
        <f>1+1</f>
        <v>2</v>
      </c>
      <c r="E59" s="110">
        <f>0.322+0.006</f>
        <v>0.328</v>
      </c>
      <c r="F59" s="7">
        <v>0</v>
      </c>
      <c r="G59" s="31">
        <v>0</v>
      </c>
      <c r="H59" s="7">
        <v>0</v>
      </c>
      <c r="I59" s="28">
        <v>0</v>
      </c>
      <c r="J59" s="7">
        <v>0</v>
      </c>
      <c r="K59" s="100">
        <v>0</v>
      </c>
    </row>
    <row r="60" spans="1:11" s="88" customFormat="1" ht="15">
      <c r="A60" s="7" t="s">
        <v>0</v>
      </c>
      <c r="B60" s="7">
        <v>53</v>
      </c>
      <c r="C60" s="50" t="s">
        <v>69</v>
      </c>
      <c r="D60" s="7">
        <v>1</v>
      </c>
      <c r="E60" s="110">
        <v>0.014</v>
      </c>
      <c r="F60" s="7">
        <v>1</v>
      </c>
      <c r="G60" s="31">
        <v>0.014</v>
      </c>
      <c r="H60" s="7">
        <v>0</v>
      </c>
      <c r="I60" s="28">
        <v>0</v>
      </c>
      <c r="J60" s="7">
        <v>0</v>
      </c>
      <c r="K60" s="100">
        <v>0</v>
      </c>
    </row>
    <row r="61" spans="1:11" s="88" customFormat="1" ht="15">
      <c r="A61" s="7" t="s">
        <v>0</v>
      </c>
      <c r="B61" s="7">
        <v>54</v>
      </c>
      <c r="C61" s="50" t="s">
        <v>70</v>
      </c>
      <c r="D61" s="7">
        <v>0</v>
      </c>
      <c r="E61" s="110">
        <v>0</v>
      </c>
      <c r="F61" s="7">
        <v>0</v>
      </c>
      <c r="G61" s="31">
        <v>0</v>
      </c>
      <c r="H61" s="7">
        <v>2</v>
      </c>
      <c r="I61" s="28">
        <v>0.0145</v>
      </c>
      <c r="J61" s="7">
        <v>1</v>
      </c>
      <c r="K61" s="100">
        <v>0.1</v>
      </c>
    </row>
    <row r="62" spans="1:11" s="88" customFormat="1" ht="15">
      <c r="A62" s="7" t="s">
        <v>0</v>
      </c>
      <c r="B62" s="7">
        <v>55</v>
      </c>
      <c r="C62" s="50" t="s">
        <v>71</v>
      </c>
      <c r="D62" s="7">
        <v>1</v>
      </c>
      <c r="E62" s="110">
        <v>0.01</v>
      </c>
      <c r="F62" s="7">
        <v>1</v>
      </c>
      <c r="G62" s="31">
        <v>0.01</v>
      </c>
      <c r="H62" s="7">
        <v>0</v>
      </c>
      <c r="I62" s="28">
        <v>0</v>
      </c>
      <c r="J62" s="7">
        <v>0</v>
      </c>
      <c r="K62" s="100">
        <v>0</v>
      </c>
    </row>
    <row r="63" spans="1:11" s="96" customFormat="1" ht="15">
      <c r="A63" s="7" t="s">
        <v>0</v>
      </c>
      <c r="B63" s="7">
        <v>56</v>
      </c>
      <c r="C63" s="50" t="s">
        <v>72</v>
      </c>
      <c r="D63" s="7">
        <f>1+1</f>
        <v>2</v>
      </c>
      <c r="E63" s="110">
        <f>0.6+0.01</f>
        <v>0.61</v>
      </c>
      <c r="F63" s="7">
        <v>1</v>
      </c>
      <c r="G63" s="31">
        <v>0.01</v>
      </c>
      <c r="H63" s="7">
        <v>0</v>
      </c>
      <c r="I63" s="28">
        <v>0</v>
      </c>
      <c r="J63" s="7">
        <v>0</v>
      </c>
      <c r="K63" s="100">
        <v>0</v>
      </c>
    </row>
    <row r="64" spans="1:11" s="96" customFormat="1" ht="15">
      <c r="A64" s="7" t="s">
        <v>0</v>
      </c>
      <c r="B64" s="7">
        <v>57</v>
      </c>
      <c r="C64" s="50" t="s">
        <v>73</v>
      </c>
      <c r="D64" s="7">
        <v>1</v>
      </c>
      <c r="E64" s="110">
        <v>0.1</v>
      </c>
      <c r="F64" s="7">
        <v>0</v>
      </c>
      <c r="G64" s="31">
        <v>0</v>
      </c>
      <c r="H64" s="7">
        <v>0</v>
      </c>
      <c r="I64" s="28">
        <v>0</v>
      </c>
      <c r="J64" s="7">
        <v>0</v>
      </c>
      <c r="K64" s="100">
        <v>0</v>
      </c>
    </row>
    <row r="65" spans="1:11" s="96" customFormat="1" ht="15">
      <c r="A65" s="7" t="s">
        <v>0</v>
      </c>
      <c r="B65" s="7">
        <v>58</v>
      </c>
      <c r="C65" s="50" t="s">
        <v>74</v>
      </c>
      <c r="D65" s="7">
        <v>2</v>
      </c>
      <c r="E65" s="110">
        <v>0.012</v>
      </c>
      <c r="F65" s="7">
        <v>2</v>
      </c>
      <c r="G65" s="31">
        <v>0.012</v>
      </c>
      <c r="H65" s="7">
        <v>0</v>
      </c>
      <c r="I65" s="28">
        <v>0</v>
      </c>
      <c r="J65" s="7">
        <v>0</v>
      </c>
      <c r="K65" s="100">
        <v>0</v>
      </c>
    </row>
    <row r="66" spans="1:11" s="96" customFormat="1" ht="15">
      <c r="A66" s="7" t="s">
        <v>0</v>
      </c>
      <c r="B66" s="7">
        <v>59</v>
      </c>
      <c r="C66" s="50" t="s">
        <v>75</v>
      </c>
      <c r="D66" s="7">
        <v>3</v>
      </c>
      <c r="E66" s="110">
        <v>0.033</v>
      </c>
      <c r="F66" s="7">
        <v>0</v>
      </c>
      <c r="G66" s="31">
        <v>0</v>
      </c>
      <c r="H66" s="7">
        <v>1</v>
      </c>
      <c r="I66" s="28">
        <v>0.011</v>
      </c>
      <c r="J66" s="7">
        <v>1</v>
      </c>
      <c r="K66" s="100">
        <v>0.015</v>
      </c>
    </row>
    <row r="67" spans="1:11" s="96" customFormat="1" ht="15">
      <c r="A67" s="7" t="s">
        <v>0</v>
      </c>
      <c r="B67" s="7">
        <v>60</v>
      </c>
      <c r="C67" s="50" t="s">
        <v>76</v>
      </c>
      <c r="D67" s="7">
        <v>0</v>
      </c>
      <c r="E67" s="110">
        <v>0</v>
      </c>
      <c r="F67" s="7">
        <v>0</v>
      </c>
      <c r="G67" s="31">
        <v>0</v>
      </c>
      <c r="H67" s="7">
        <v>1</v>
      </c>
      <c r="I67" s="28">
        <v>0.008</v>
      </c>
      <c r="J67" s="7">
        <v>0</v>
      </c>
      <c r="K67" s="100">
        <v>0</v>
      </c>
    </row>
    <row r="68" spans="1:11" s="96" customFormat="1" ht="15">
      <c r="A68" s="7" t="s">
        <v>0</v>
      </c>
      <c r="B68" s="7">
        <v>61</v>
      </c>
      <c r="C68" s="50" t="s">
        <v>77</v>
      </c>
      <c r="D68" s="7">
        <v>1</v>
      </c>
      <c r="E68" s="110">
        <v>0.015</v>
      </c>
      <c r="F68" s="7">
        <v>0</v>
      </c>
      <c r="G68" s="31">
        <v>0</v>
      </c>
      <c r="H68" s="7">
        <v>0</v>
      </c>
      <c r="I68" s="28">
        <v>0</v>
      </c>
      <c r="J68" s="7">
        <v>0</v>
      </c>
      <c r="K68" s="100">
        <v>0</v>
      </c>
    </row>
    <row r="69" spans="1:11" s="96" customFormat="1" ht="15">
      <c r="A69" s="7" t="s">
        <v>0</v>
      </c>
      <c r="B69" s="7">
        <v>62</v>
      </c>
      <c r="C69" s="50" t="s">
        <v>78</v>
      </c>
      <c r="D69" s="7">
        <f>1+1</f>
        <v>2</v>
      </c>
      <c r="E69" s="110">
        <f>0.39+0.09</f>
        <v>0.48</v>
      </c>
      <c r="F69" s="7">
        <v>0</v>
      </c>
      <c r="G69" s="31">
        <v>0</v>
      </c>
      <c r="H69" s="7">
        <v>0</v>
      </c>
      <c r="I69" s="28">
        <v>0</v>
      </c>
      <c r="J69" s="7">
        <v>0</v>
      </c>
      <c r="K69" s="100">
        <v>0</v>
      </c>
    </row>
    <row r="70" spans="1:11" s="96" customFormat="1" ht="15">
      <c r="A70" s="7" t="s">
        <v>0</v>
      </c>
      <c r="B70" s="7">
        <v>63</v>
      </c>
      <c r="C70" s="50" t="s">
        <v>79</v>
      </c>
      <c r="D70" s="7">
        <v>1</v>
      </c>
      <c r="E70" s="110">
        <v>0.005</v>
      </c>
      <c r="F70" s="7">
        <v>1</v>
      </c>
      <c r="G70" s="31">
        <v>0.005</v>
      </c>
      <c r="H70" s="7">
        <v>0</v>
      </c>
      <c r="I70" s="28">
        <v>0</v>
      </c>
      <c r="J70" s="7">
        <v>0</v>
      </c>
      <c r="K70" s="100">
        <v>0</v>
      </c>
    </row>
    <row r="71" spans="1:11" s="96" customFormat="1" ht="15">
      <c r="A71" s="7" t="s">
        <v>0</v>
      </c>
      <c r="B71" s="7">
        <v>64</v>
      </c>
      <c r="C71" s="50" t="s">
        <v>80</v>
      </c>
      <c r="D71" s="7">
        <v>1</v>
      </c>
      <c r="E71" s="110">
        <v>0.008</v>
      </c>
      <c r="F71" s="7">
        <v>1</v>
      </c>
      <c r="G71" s="31">
        <v>0.008</v>
      </c>
      <c r="H71" s="7">
        <v>0</v>
      </c>
      <c r="I71" s="28">
        <v>0</v>
      </c>
      <c r="J71" s="7">
        <v>0</v>
      </c>
      <c r="K71" s="100">
        <v>0</v>
      </c>
    </row>
    <row r="72" spans="1:11" s="96" customFormat="1" ht="15">
      <c r="A72" s="7" t="s">
        <v>0</v>
      </c>
      <c r="B72" s="7">
        <v>65</v>
      </c>
      <c r="C72" s="50" t="s">
        <v>81</v>
      </c>
      <c r="D72" s="7">
        <v>0</v>
      </c>
      <c r="E72" s="110">
        <v>0</v>
      </c>
      <c r="F72" s="7">
        <v>0</v>
      </c>
      <c r="G72" s="31">
        <v>0</v>
      </c>
      <c r="H72" s="7">
        <v>1</v>
      </c>
      <c r="I72" s="28">
        <v>0.014</v>
      </c>
      <c r="J72" s="7">
        <v>0</v>
      </c>
      <c r="K72" s="100">
        <v>0</v>
      </c>
    </row>
    <row r="73" spans="1:11" s="96" customFormat="1" ht="15">
      <c r="A73" s="7" t="s">
        <v>0</v>
      </c>
      <c r="B73" s="7">
        <v>66</v>
      </c>
      <c r="C73" s="50" t="s">
        <v>82</v>
      </c>
      <c r="D73" s="7">
        <v>0</v>
      </c>
      <c r="E73" s="110">
        <v>0</v>
      </c>
      <c r="F73" s="7">
        <v>0</v>
      </c>
      <c r="G73" s="31">
        <v>0</v>
      </c>
      <c r="H73" s="7">
        <v>1</v>
      </c>
      <c r="I73" s="28">
        <v>0.005</v>
      </c>
      <c r="J73" s="7">
        <v>0</v>
      </c>
      <c r="K73" s="100">
        <v>0</v>
      </c>
    </row>
    <row r="74" spans="1:11" s="96" customFormat="1" ht="15">
      <c r="A74" s="7" t="s">
        <v>0</v>
      </c>
      <c r="B74" s="7">
        <v>67</v>
      </c>
      <c r="C74" s="50" t="s">
        <v>83</v>
      </c>
      <c r="D74" s="7">
        <v>1</v>
      </c>
      <c r="E74" s="110">
        <v>0.008</v>
      </c>
      <c r="F74" s="7">
        <v>0</v>
      </c>
      <c r="G74" s="31">
        <v>0</v>
      </c>
      <c r="H74" s="7">
        <v>0</v>
      </c>
      <c r="I74" s="28">
        <v>0</v>
      </c>
      <c r="J74" s="7">
        <v>0</v>
      </c>
      <c r="K74" s="100">
        <v>0</v>
      </c>
    </row>
    <row r="75" spans="1:11" s="96" customFormat="1" ht="15">
      <c r="A75" s="7" t="s">
        <v>0</v>
      </c>
      <c r="B75" s="7">
        <v>68</v>
      </c>
      <c r="C75" s="50" t="s">
        <v>84</v>
      </c>
      <c r="D75" s="7">
        <v>1</v>
      </c>
      <c r="E75" s="110">
        <v>1.306</v>
      </c>
      <c r="F75" s="7">
        <v>1</v>
      </c>
      <c r="G75" s="31">
        <v>1.306</v>
      </c>
      <c r="H75" s="7">
        <v>0</v>
      </c>
      <c r="I75" s="28">
        <v>0</v>
      </c>
      <c r="J75" s="7">
        <v>1</v>
      </c>
      <c r="K75" s="100">
        <v>1.306</v>
      </c>
    </row>
    <row r="76" spans="1:11" s="96" customFormat="1" ht="15">
      <c r="A76" s="7" t="s">
        <v>0</v>
      </c>
      <c r="B76" s="7">
        <v>69</v>
      </c>
      <c r="C76" s="50" t="s">
        <v>85</v>
      </c>
      <c r="D76" s="7">
        <v>0</v>
      </c>
      <c r="E76" s="110">
        <v>0</v>
      </c>
      <c r="F76" s="7">
        <v>0</v>
      </c>
      <c r="G76" s="31">
        <v>0</v>
      </c>
      <c r="H76" s="7">
        <v>0</v>
      </c>
      <c r="I76" s="28">
        <v>0</v>
      </c>
      <c r="J76" s="7">
        <v>1</v>
      </c>
      <c r="K76" s="100">
        <v>0.65</v>
      </c>
    </row>
    <row r="77" spans="1:11" s="97" customFormat="1" ht="15">
      <c r="A77" s="7" t="s">
        <v>0</v>
      </c>
      <c r="B77" s="7">
        <v>70</v>
      </c>
      <c r="C77" s="50" t="s">
        <v>86</v>
      </c>
      <c r="D77" s="7">
        <v>0</v>
      </c>
      <c r="E77" s="110">
        <v>0</v>
      </c>
      <c r="F77" s="7">
        <v>0</v>
      </c>
      <c r="G77" s="31">
        <v>0</v>
      </c>
      <c r="H77" s="7">
        <v>1</v>
      </c>
      <c r="I77" s="28">
        <v>0.007</v>
      </c>
      <c r="J77" s="7">
        <v>0</v>
      </c>
      <c r="K77" s="100">
        <v>0</v>
      </c>
    </row>
    <row r="78" spans="1:11" s="97" customFormat="1" ht="15">
      <c r="A78" s="7" t="s">
        <v>0</v>
      </c>
      <c r="B78" s="7">
        <v>71</v>
      </c>
      <c r="C78" s="50" t="s">
        <v>87</v>
      </c>
      <c r="D78" s="7">
        <v>1</v>
      </c>
      <c r="E78" s="110">
        <v>0.015</v>
      </c>
      <c r="F78" s="7">
        <v>1</v>
      </c>
      <c r="G78" s="31">
        <v>0.015</v>
      </c>
      <c r="H78" s="7">
        <v>0</v>
      </c>
      <c r="I78" s="28">
        <v>0</v>
      </c>
      <c r="J78" s="7">
        <v>0</v>
      </c>
      <c r="K78" s="100">
        <v>0</v>
      </c>
    </row>
    <row r="79" spans="1:11" s="97" customFormat="1" ht="15">
      <c r="A79" s="7" t="s">
        <v>0</v>
      </c>
      <c r="B79" s="7">
        <v>72</v>
      </c>
      <c r="C79" s="50" t="s">
        <v>88</v>
      </c>
      <c r="D79" s="7">
        <v>1</v>
      </c>
      <c r="E79" s="110">
        <v>0.05</v>
      </c>
      <c r="F79" s="7">
        <v>0</v>
      </c>
      <c r="G79" s="31">
        <v>0</v>
      </c>
      <c r="H79" s="7">
        <v>0</v>
      </c>
      <c r="I79" s="28">
        <v>0</v>
      </c>
      <c r="J79" s="7">
        <v>0</v>
      </c>
      <c r="K79" s="100">
        <v>0</v>
      </c>
    </row>
    <row r="80" spans="1:11" s="96" customFormat="1" ht="15">
      <c r="A80" s="7" t="s">
        <v>0</v>
      </c>
      <c r="B80" s="7">
        <v>73</v>
      </c>
      <c r="C80" s="50" t="s">
        <v>89</v>
      </c>
      <c r="D80" s="7">
        <v>1</v>
      </c>
      <c r="E80" s="110">
        <v>0.0063</v>
      </c>
      <c r="F80" s="7">
        <v>0</v>
      </c>
      <c r="G80" s="31">
        <v>0</v>
      </c>
      <c r="H80" s="7">
        <v>0</v>
      </c>
      <c r="I80" s="28">
        <v>0</v>
      </c>
      <c r="J80" s="7">
        <v>0</v>
      </c>
      <c r="K80" s="100">
        <v>0</v>
      </c>
    </row>
    <row r="81" spans="1:11" s="96" customFormat="1" ht="15">
      <c r="A81" s="7" t="s">
        <v>0</v>
      </c>
      <c r="B81" s="7">
        <v>74</v>
      </c>
      <c r="C81" s="50" t="s">
        <v>90</v>
      </c>
      <c r="D81" s="7">
        <v>0</v>
      </c>
      <c r="E81" s="110">
        <v>0</v>
      </c>
      <c r="F81" s="7">
        <v>0</v>
      </c>
      <c r="G81" s="31">
        <v>0</v>
      </c>
      <c r="H81" s="7">
        <v>1</v>
      </c>
      <c r="I81" s="28">
        <v>0.1</v>
      </c>
      <c r="J81" s="7">
        <v>0</v>
      </c>
      <c r="K81" s="100">
        <v>0</v>
      </c>
    </row>
    <row r="82" spans="1:11" s="81" customFormat="1" ht="15">
      <c r="A82" s="7" t="s">
        <v>0</v>
      </c>
      <c r="B82" s="7">
        <v>75</v>
      </c>
      <c r="C82" s="50" t="s">
        <v>91</v>
      </c>
      <c r="D82" s="7">
        <v>0</v>
      </c>
      <c r="E82" s="110">
        <v>0</v>
      </c>
      <c r="F82" s="7">
        <f>1+1</f>
        <v>2</v>
      </c>
      <c r="G82" s="31">
        <f>0.006+0.6335</f>
        <v>0.6395</v>
      </c>
      <c r="H82" s="7">
        <v>2</v>
      </c>
      <c r="I82" s="28">
        <v>0.608</v>
      </c>
      <c r="J82" s="7">
        <v>0</v>
      </c>
      <c r="K82" s="100">
        <v>0</v>
      </c>
    </row>
    <row r="83" spans="1:11" s="79" customFormat="1" ht="15">
      <c r="A83" s="7" t="s">
        <v>0</v>
      </c>
      <c r="B83" s="7">
        <v>76</v>
      </c>
      <c r="C83" s="50" t="s">
        <v>92</v>
      </c>
      <c r="D83" s="7">
        <v>1</v>
      </c>
      <c r="E83" s="110">
        <v>0.005</v>
      </c>
      <c r="F83" s="7">
        <v>2</v>
      </c>
      <c r="G83" s="31">
        <v>0.02</v>
      </c>
      <c r="H83" s="7">
        <v>0</v>
      </c>
      <c r="I83" s="28">
        <v>0</v>
      </c>
      <c r="J83" s="7">
        <v>0</v>
      </c>
      <c r="K83" s="100">
        <v>0</v>
      </c>
    </row>
    <row r="84" spans="1:11" ht="15">
      <c r="A84" s="22"/>
      <c r="B84" s="22"/>
      <c r="C84" s="23" t="s">
        <v>93</v>
      </c>
      <c r="D84" s="30">
        <f aca="true" t="shared" si="1" ref="D84:K84">SUM(D85:D146)</f>
        <v>239</v>
      </c>
      <c r="E84" s="111">
        <f t="shared" si="1"/>
        <v>37.461104999999996</v>
      </c>
      <c r="F84" s="30">
        <f t="shared" si="1"/>
        <v>159</v>
      </c>
      <c r="G84" s="65">
        <f t="shared" si="1"/>
        <v>3.47864</v>
      </c>
      <c r="H84" s="30">
        <f t="shared" si="1"/>
        <v>104</v>
      </c>
      <c r="I84" s="65">
        <f t="shared" si="1"/>
        <v>1.6675499999999996</v>
      </c>
      <c r="J84" s="30">
        <f t="shared" si="1"/>
        <v>45</v>
      </c>
      <c r="K84" s="78">
        <f t="shared" si="1"/>
        <v>51.0955</v>
      </c>
    </row>
    <row r="85" spans="1:11" ht="15">
      <c r="A85" s="7" t="s">
        <v>0</v>
      </c>
      <c r="B85" s="7">
        <v>1</v>
      </c>
      <c r="C85" s="10" t="s">
        <v>94</v>
      </c>
      <c r="D85" s="9">
        <v>6</v>
      </c>
      <c r="E85" s="109">
        <v>0.101</v>
      </c>
      <c r="F85" s="9">
        <v>4</v>
      </c>
      <c r="G85" s="28">
        <v>0.053</v>
      </c>
      <c r="H85" s="89">
        <v>2</v>
      </c>
      <c r="I85" s="90">
        <v>0.018</v>
      </c>
      <c r="J85" s="76">
        <v>0</v>
      </c>
      <c r="K85" s="100">
        <v>0</v>
      </c>
    </row>
    <row r="86" spans="1:11" ht="15">
      <c r="A86" s="7" t="s">
        <v>0</v>
      </c>
      <c r="B86" s="7">
        <v>2</v>
      </c>
      <c r="C86" s="13" t="s">
        <v>95</v>
      </c>
      <c r="D86" s="7">
        <v>11</v>
      </c>
      <c r="E86" s="110">
        <v>0.139</v>
      </c>
      <c r="F86" s="7">
        <v>7</v>
      </c>
      <c r="G86" s="28">
        <v>0.04</v>
      </c>
      <c r="H86" s="7">
        <v>0</v>
      </c>
      <c r="I86" s="28">
        <v>0</v>
      </c>
      <c r="J86" s="7">
        <v>2</v>
      </c>
      <c r="K86" s="100">
        <v>0.23</v>
      </c>
    </row>
    <row r="87" spans="1:11" ht="15">
      <c r="A87" s="7" t="s">
        <v>0</v>
      </c>
      <c r="B87" s="7">
        <v>3</v>
      </c>
      <c r="C87" s="18" t="s">
        <v>96</v>
      </c>
      <c r="D87" s="9">
        <v>4</v>
      </c>
      <c r="E87" s="109">
        <v>0.07</v>
      </c>
      <c r="F87" s="9">
        <v>7</v>
      </c>
      <c r="G87" s="28">
        <v>0.086</v>
      </c>
      <c r="H87" s="9">
        <v>5</v>
      </c>
      <c r="I87" s="28">
        <v>0.11955</v>
      </c>
      <c r="J87" s="9">
        <v>0</v>
      </c>
      <c r="K87" s="100">
        <v>0</v>
      </c>
    </row>
    <row r="88" spans="1:11" ht="15">
      <c r="A88" s="7" t="s">
        <v>0</v>
      </c>
      <c r="B88" s="7">
        <v>4</v>
      </c>
      <c r="C88" s="17" t="s">
        <v>97</v>
      </c>
      <c r="D88" s="9">
        <v>9</v>
      </c>
      <c r="E88" s="109">
        <v>0.112</v>
      </c>
      <c r="F88" s="9">
        <v>11</v>
      </c>
      <c r="G88" s="28">
        <v>0.156</v>
      </c>
      <c r="H88" s="9">
        <v>3</v>
      </c>
      <c r="I88" s="28">
        <v>0.037</v>
      </c>
      <c r="J88" s="9">
        <v>1</v>
      </c>
      <c r="K88" s="100">
        <v>0.1</v>
      </c>
    </row>
    <row r="89" spans="1:11" ht="15">
      <c r="A89" s="7" t="s">
        <v>0</v>
      </c>
      <c r="B89" s="7">
        <v>5</v>
      </c>
      <c r="C89" s="10" t="s">
        <v>98</v>
      </c>
      <c r="D89" s="9">
        <v>11</v>
      </c>
      <c r="E89" s="109">
        <v>0.4791</v>
      </c>
      <c r="F89" s="9">
        <v>4</v>
      </c>
      <c r="G89" s="28">
        <v>0.045</v>
      </c>
      <c r="H89" s="9">
        <v>4</v>
      </c>
      <c r="I89" s="28">
        <v>0.128</v>
      </c>
      <c r="J89" s="9">
        <v>1</v>
      </c>
      <c r="K89" s="100">
        <v>0.132</v>
      </c>
    </row>
    <row r="90" spans="1:11" ht="15">
      <c r="A90" s="7" t="s">
        <v>0</v>
      </c>
      <c r="B90" s="7">
        <v>6</v>
      </c>
      <c r="C90" s="12" t="s">
        <v>99</v>
      </c>
      <c r="D90" s="7">
        <v>1</v>
      </c>
      <c r="E90" s="109">
        <v>0.01</v>
      </c>
      <c r="F90" s="7">
        <v>1</v>
      </c>
      <c r="G90" s="31">
        <v>0.007</v>
      </c>
      <c r="H90" s="7">
        <v>0</v>
      </c>
      <c r="I90" s="28">
        <v>0</v>
      </c>
      <c r="J90" s="7">
        <v>0</v>
      </c>
      <c r="K90" s="100">
        <v>0</v>
      </c>
    </row>
    <row r="91" spans="1:11" ht="15">
      <c r="A91" s="7" t="s">
        <v>0</v>
      </c>
      <c r="B91" s="7">
        <v>7</v>
      </c>
      <c r="C91" s="12" t="s">
        <v>100</v>
      </c>
      <c r="D91" s="9">
        <v>2</v>
      </c>
      <c r="E91" s="109">
        <v>0.0794</v>
      </c>
      <c r="F91" s="9">
        <v>1</v>
      </c>
      <c r="G91" s="28">
        <v>0.0124</v>
      </c>
      <c r="H91" s="76">
        <v>0</v>
      </c>
      <c r="I91" s="29">
        <v>0</v>
      </c>
      <c r="J91" s="76">
        <v>1</v>
      </c>
      <c r="K91" s="99">
        <v>0.007</v>
      </c>
    </row>
    <row r="92" spans="1:11" ht="15">
      <c r="A92" s="7" t="s">
        <v>0</v>
      </c>
      <c r="B92" s="7">
        <v>8</v>
      </c>
      <c r="C92" s="12" t="s">
        <v>101</v>
      </c>
      <c r="D92" s="7">
        <v>0</v>
      </c>
      <c r="E92" s="109">
        <v>0</v>
      </c>
      <c r="F92" s="7">
        <v>1</v>
      </c>
      <c r="G92" s="31">
        <v>0.014</v>
      </c>
      <c r="H92" s="7">
        <v>0</v>
      </c>
      <c r="I92" s="28">
        <v>0</v>
      </c>
      <c r="J92" s="7">
        <v>0</v>
      </c>
      <c r="K92" s="100">
        <v>0</v>
      </c>
    </row>
    <row r="93" spans="1:11" ht="15">
      <c r="A93" s="7" t="s">
        <v>0</v>
      </c>
      <c r="B93" s="7">
        <v>9</v>
      </c>
      <c r="C93" s="11" t="s">
        <v>102</v>
      </c>
      <c r="D93" s="9">
        <v>3</v>
      </c>
      <c r="E93" s="109">
        <v>0.118</v>
      </c>
      <c r="F93" s="9">
        <v>3</v>
      </c>
      <c r="G93" s="28">
        <v>0.033</v>
      </c>
      <c r="H93" s="9">
        <v>0</v>
      </c>
      <c r="I93" s="28">
        <v>0</v>
      </c>
      <c r="J93" s="9">
        <v>0</v>
      </c>
      <c r="K93" s="100">
        <v>0</v>
      </c>
    </row>
    <row r="94" spans="1:11" ht="15">
      <c r="A94" s="7" t="s">
        <v>0</v>
      </c>
      <c r="B94" s="7">
        <v>10</v>
      </c>
      <c r="C94" s="10" t="s">
        <v>103</v>
      </c>
      <c r="D94" s="9">
        <f>13+1</f>
        <v>14</v>
      </c>
      <c r="E94" s="109">
        <f>0.157+0.015</f>
        <v>0.172</v>
      </c>
      <c r="F94" s="9">
        <v>6</v>
      </c>
      <c r="G94" s="28">
        <v>0.087</v>
      </c>
      <c r="H94" s="76">
        <v>15</v>
      </c>
      <c r="I94" s="29">
        <v>0.1895</v>
      </c>
      <c r="J94" s="76">
        <v>0</v>
      </c>
      <c r="K94" s="99">
        <v>0</v>
      </c>
    </row>
    <row r="95" spans="1:11" ht="15">
      <c r="A95" s="7" t="s">
        <v>0</v>
      </c>
      <c r="B95" s="7">
        <v>11</v>
      </c>
      <c r="C95" s="12" t="s">
        <v>104</v>
      </c>
      <c r="D95" s="9">
        <v>4</v>
      </c>
      <c r="E95" s="109">
        <v>0.04</v>
      </c>
      <c r="F95" s="9">
        <v>2</v>
      </c>
      <c r="G95" s="28">
        <v>0.025</v>
      </c>
      <c r="H95" s="76">
        <v>9</v>
      </c>
      <c r="I95" s="29">
        <v>0.077</v>
      </c>
      <c r="J95" s="76">
        <v>0</v>
      </c>
      <c r="K95" s="99">
        <v>0</v>
      </c>
    </row>
    <row r="96" spans="1:11" ht="15">
      <c r="A96" s="7" t="s">
        <v>0</v>
      </c>
      <c r="B96" s="7">
        <v>12</v>
      </c>
      <c r="C96" s="10" t="s">
        <v>105</v>
      </c>
      <c r="D96" s="9">
        <f>1+2</f>
        <v>3</v>
      </c>
      <c r="E96" s="109">
        <f>0.015+0.02</f>
        <v>0.035</v>
      </c>
      <c r="F96" s="9">
        <f>2+2</f>
        <v>4</v>
      </c>
      <c r="G96" s="28">
        <f>0.03+0.01</f>
        <v>0.04</v>
      </c>
      <c r="H96" s="76">
        <f>5+2</f>
        <v>7</v>
      </c>
      <c r="I96" s="29">
        <f>0.06+0.018</f>
        <v>0.078</v>
      </c>
      <c r="J96" s="9">
        <v>1</v>
      </c>
      <c r="K96" s="100">
        <v>0.1</v>
      </c>
    </row>
    <row r="97" spans="1:11" ht="15">
      <c r="A97" s="7" t="s">
        <v>0</v>
      </c>
      <c r="B97" s="7">
        <v>13</v>
      </c>
      <c r="C97" s="11" t="s">
        <v>106</v>
      </c>
      <c r="D97" s="9">
        <v>7</v>
      </c>
      <c r="E97" s="109">
        <v>0.225065</v>
      </c>
      <c r="F97" s="9">
        <v>0</v>
      </c>
      <c r="G97" s="28">
        <v>0</v>
      </c>
      <c r="H97" s="9">
        <v>0</v>
      </c>
      <c r="I97" s="28">
        <v>0</v>
      </c>
      <c r="J97" s="9">
        <v>1</v>
      </c>
      <c r="K97" s="100">
        <v>0.19</v>
      </c>
    </row>
    <row r="98" spans="1:11" ht="15">
      <c r="A98" s="7" t="s">
        <v>0</v>
      </c>
      <c r="B98" s="7">
        <v>14</v>
      </c>
      <c r="C98" s="12" t="s">
        <v>107</v>
      </c>
      <c r="D98" s="9">
        <f>3+1</f>
        <v>4</v>
      </c>
      <c r="E98" s="109">
        <f>0.023+1.38</f>
        <v>1.4029999999999998</v>
      </c>
      <c r="F98" s="9">
        <v>1</v>
      </c>
      <c r="G98" s="28">
        <v>1.38</v>
      </c>
      <c r="H98" s="76">
        <v>0</v>
      </c>
      <c r="I98" s="29">
        <v>0</v>
      </c>
      <c r="J98" s="76">
        <v>2</v>
      </c>
      <c r="K98" s="99">
        <f>1.38+0.685</f>
        <v>2.065</v>
      </c>
    </row>
    <row r="99" spans="1:11" ht="15">
      <c r="A99" s="7" t="s">
        <v>0</v>
      </c>
      <c r="B99" s="7">
        <v>15</v>
      </c>
      <c r="C99" s="10" t="s">
        <v>108</v>
      </c>
      <c r="D99" s="9">
        <v>2</v>
      </c>
      <c r="E99" s="109">
        <v>0.021</v>
      </c>
      <c r="F99" s="9">
        <v>1</v>
      </c>
      <c r="G99" s="28">
        <v>0.014</v>
      </c>
      <c r="H99" s="76">
        <v>0</v>
      </c>
      <c r="I99" s="74">
        <v>0</v>
      </c>
      <c r="J99" s="9">
        <v>0</v>
      </c>
      <c r="K99" s="100">
        <v>0</v>
      </c>
    </row>
    <row r="100" spans="1:11" ht="15">
      <c r="A100" s="7" t="s">
        <v>0</v>
      </c>
      <c r="B100" s="7">
        <v>16</v>
      </c>
      <c r="C100" s="10" t="s">
        <v>109</v>
      </c>
      <c r="D100" s="9">
        <v>2</v>
      </c>
      <c r="E100" s="109">
        <v>0.022</v>
      </c>
      <c r="F100" s="9">
        <v>1</v>
      </c>
      <c r="G100" s="28">
        <v>0.0085</v>
      </c>
      <c r="H100" s="9">
        <v>2</v>
      </c>
      <c r="I100" s="28">
        <v>0.029</v>
      </c>
      <c r="J100" s="9">
        <v>0</v>
      </c>
      <c r="K100" s="99">
        <v>0</v>
      </c>
    </row>
    <row r="101" spans="1:11" ht="15">
      <c r="A101" s="7" t="s">
        <v>0</v>
      </c>
      <c r="B101" s="7">
        <v>17</v>
      </c>
      <c r="C101" s="11" t="s">
        <v>110</v>
      </c>
      <c r="D101" s="9">
        <v>1</v>
      </c>
      <c r="E101" s="109">
        <v>0.015</v>
      </c>
      <c r="F101" s="9">
        <v>0</v>
      </c>
      <c r="G101" s="28">
        <v>0</v>
      </c>
      <c r="H101" s="9">
        <v>1</v>
      </c>
      <c r="I101" s="28">
        <v>0.03</v>
      </c>
      <c r="J101" s="9">
        <v>0</v>
      </c>
      <c r="K101" s="100">
        <v>0</v>
      </c>
    </row>
    <row r="102" spans="1:11" ht="15">
      <c r="A102" s="7" t="s">
        <v>0</v>
      </c>
      <c r="B102" s="7">
        <v>18</v>
      </c>
      <c r="C102" s="11" t="s">
        <v>111</v>
      </c>
      <c r="D102" s="9">
        <v>1</v>
      </c>
      <c r="E102" s="109">
        <v>0.015</v>
      </c>
      <c r="F102" s="9">
        <v>0</v>
      </c>
      <c r="G102" s="28">
        <v>0</v>
      </c>
      <c r="H102" s="9">
        <v>2</v>
      </c>
      <c r="I102" s="28">
        <v>0.01</v>
      </c>
      <c r="J102" s="9">
        <v>0</v>
      </c>
      <c r="K102" s="100">
        <v>0</v>
      </c>
    </row>
    <row r="103" spans="1:11" ht="15">
      <c r="A103" s="7" t="s">
        <v>0</v>
      </c>
      <c r="B103" s="7">
        <v>19</v>
      </c>
      <c r="C103" s="11" t="s">
        <v>112</v>
      </c>
      <c r="D103" s="9">
        <v>2</v>
      </c>
      <c r="E103" s="109">
        <v>0.026</v>
      </c>
      <c r="F103" s="9">
        <v>0</v>
      </c>
      <c r="G103" s="28">
        <v>0</v>
      </c>
      <c r="H103" s="9">
        <v>0</v>
      </c>
      <c r="I103" s="28">
        <v>0</v>
      </c>
      <c r="J103" s="9">
        <v>0</v>
      </c>
      <c r="K103" s="100">
        <v>0</v>
      </c>
    </row>
    <row r="104" spans="1:11" ht="15">
      <c r="A104" s="7" t="s">
        <v>0</v>
      </c>
      <c r="B104" s="7">
        <v>20</v>
      </c>
      <c r="C104" s="11" t="s">
        <v>113</v>
      </c>
      <c r="D104" s="9">
        <v>2</v>
      </c>
      <c r="E104" s="109">
        <v>0.0285</v>
      </c>
      <c r="F104" s="9">
        <v>3</v>
      </c>
      <c r="G104" s="28">
        <v>0.028</v>
      </c>
      <c r="H104" s="9">
        <v>2</v>
      </c>
      <c r="I104" s="28">
        <v>0.014</v>
      </c>
      <c r="J104" s="9">
        <v>0</v>
      </c>
      <c r="K104" s="100">
        <v>0</v>
      </c>
    </row>
    <row r="105" spans="1:11" ht="15">
      <c r="A105" s="7" t="s">
        <v>0</v>
      </c>
      <c r="B105" s="7">
        <v>21</v>
      </c>
      <c r="C105" s="11" t="s">
        <v>114</v>
      </c>
      <c r="D105" s="9">
        <v>6</v>
      </c>
      <c r="E105" s="109">
        <v>0.237</v>
      </c>
      <c r="F105" s="9">
        <v>8</v>
      </c>
      <c r="G105" s="28">
        <v>0.114</v>
      </c>
      <c r="H105" s="9">
        <v>7</v>
      </c>
      <c r="I105" s="28">
        <v>0.152</v>
      </c>
      <c r="J105" s="9">
        <v>1</v>
      </c>
      <c r="K105" s="100">
        <v>0.007</v>
      </c>
    </row>
    <row r="106" spans="1:11" ht="15">
      <c r="A106" s="7" t="s">
        <v>0</v>
      </c>
      <c r="B106" s="7">
        <v>22</v>
      </c>
      <c r="C106" s="11" t="s">
        <v>212</v>
      </c>
      <c r="D106" s="9">
        <f>4+22</f>
        <v>26</v>
      </c>
      <c r="E106" s="109">
        <f>0.048+0.45974</f>
        <v>0.50774</v>
      </c>
      <c r="F106" s="9">
        <f>4+12</f>
        <v>16</v>
      </c>
      <c r="G106" s="28">
        <f>0.053+0.21324</f>
        <v>0.26624000000000003</v>
      </c>
      <c r="H106" s="9">
        <f>4+7</f>
        <v>11</v>
      </c>
      <c r="I106" s="28">
        <f>0.042+0.1195</f>
        <v>0.1615</v>
      </c>
      <c r="J106" s="9">
        <v>4</v>
      </c>
      <c r="K106" s="100">
        <v>0.047</v>
      </c>
    </row>
    <row r="107" spans="1:11" ht="15">
      <c r="A107" s="7" t="s">
        <v>0</v>
      </c>
      <c r="B107" s="7">
        <v>23</v>
      </c>
      <c r="C107" s="11" t="s">
        <v>115</v>
      </c>
      <c r="D107" s="9">
        <v>5</v>
      </c>
      <c r="E107" s="109">
        <v>0.035</v>
      </c>
      <c r="F107" s="9">
        <v>4</v>
      </c>
      <c r="G107" s="28">
        <v>0.022</v>
      </c>
      <c r="H107" s="9">
        <v>3</v>
      </c>
      <c r="I107" s="28">
        <v>0.063</v>
      </c>
      <c r="J107" s="9">
        <v>3</v>
      </c>
      <c r="K107" s="100">
        <v>0.05</v>
      </c>
    </row>
    <row r="108" spans="1:11" ht="15">
      <c r="A108" s="7" t="s">
        <v>0</v>
      </c>
      <c r="B108" s="7">
        <v>24</v>
      </c>
      <c r="C108" s="11" t="s">
        <v>116</v>
      </c>
      <c r="D108" s="9">
        <v>18</v>
      </c>
      <c r="E108" s="109">
        <v>0.278</v>
      </c>
      <c r="F108" s="9">
        <v>12</v>
      </c>
      <c r="G108" s="28">
        <v>0.22</v>
      </c>
      <c r="H108" s="9">
        <v>3</v>
      </c>
      <c r="I108" s="28">
        <v>0.119</v>
      </c>
      <c r="J108" s="9">
        <v>6</v>
      </c>
      <c r="K108" s="100">
        <v>0.2694</v>
      </c>
    </row>
    <row r="109" spans="1:11" ht="15">
      <c r="A109" s="7" t="s">
        <v>0</v>
      </c>
      <c r="B109" s="7">
        <v>25</v>
      </c>
      <c r="C109" s="11" t="s">
        <v>117</v>
      </c>
      <c r="D109" s="9">
        <f>5+31</f>
        <v>36</v>
      </c>
      <c r="E109" s="109">
        <f>0.039+0.3715</f>
        <v>0.4105</v>
      </c>
      <c r="F109" s="9">
        <f>3+18</f>
        <v>21</v>
      </c>
      <c r="G109" s="74">
        <f>0.05+0.19</f>
        <v>0.24</v>
      </c>
      <c r="H109" s="9">
        <f>2+14</f>
        <v>16</v>
      </c>
      <c r="I109" s="28">
        <f>0.014+0.152</f>
        <v>0.166</v>
      </c>
      <c r="J109" s="9">
        <v>11</v>
      </c>
      <c r="K109" s="100">
        <v>0.105</v>
      </c>
    </row>
    <row r="110" spans="1:11" ht="15">
      <c r="A110" s="7" t="s">
        <v>0</v>
      </c>
      <c r="B110" s="7">
        <v>26</v>
      </c>
      <c r="C110" s="12" t="s">
        <v>118</v>
      </c>
      <c r="D110" s="7">
        <v>3</v>
      </c>
      <c r="E110" s="109">
        <v>0.05</v>
      </c>
      <c r="F110" s="7">
        <v>4</v>
      </c>
      <c r="G110" s="31">
        <v>0.09</v>
      </c>
      <c r="H110" s="7">
        <v>0</v>
      </c>
      <c r="I110" s="28">
        <v>0</v>
      </c>
      <c r="J110" s="7">
        <v>0</v>
      </c>
      <c r="K110" s="100">
        <v>0</v>
      </c>
    </row>
    <row r="111" spans="1:11" ht="15">
      <c r="A111" s="7" t="s">
        <v>0</v>
      </c>
      <c r="B111" s="7">
        <v>27</v>
      </c>
      <c r="C111" s="11" t="s">
        <v>119</v>
      </c>
      <c r="D111" s="9">
        <v>6</v>
      </c>
      <c r="E111" s="109">
        <v>0.057</v>
      </c>
      <c r="F111" s="9">
        <v>5</v>
      </c>
      <c r="G111" s="28">
        <v>0.038</v>
      </c>
      <c r="H111" s="9">
        <v>2</v>
      </c>
      <c r="I111" s="28">
        <v>0.038</v>
      </c>
      <c r="J111" s="9">
        <v>3</v>
      </c>
      <c r="K111" s="100">
        <v>0.025</v>
      </c>
    </row>
    <row r="112" spans="1:11" s="6" customFormat="1" ht="15">
      <c r="A112" s="7" t="s">
        <v>0</v>
      </c>
      <c r="B112" s="7">
        <v>28</v>
      </c>
      <c r="C112" s="12" t="s">
        <v>120</v>
      </c>
      <c r="D112" s="9">
        <v>2</v>
      </c>
      <c r="E112" s="109">
        <v>0.014</v>
      </c>
      <c r="F112" s="9">
        <v>4</v>
      </c>
      <c r="G112" s="28">
        <v>0.043</v>
      </c>
      <c r="H112" s="76">
        <v>2</v>
      </c>
      <c r="I112" s="29">
        <v>0.0145</v>
      </c>
      <c r="J112" s="76">
        <v>0</v>
      </c>
      <c r="K112" s="99">
        <v>0</v>
      </c>
    </row>
    <row r="113" spans="1:11" s="6" customFormat="1" ht="15">
      <c r="A113" s="7" t="s">
        <v>0</v>
      </c>
      <c r="B113" s="7">
        <v>29</v>
      </c>
      <c r="C113" s="12" t="s">
        <v>121</v>
      </c>
      <c r="D113" s="9">
        <v>2</v>
      </c>
      <c r="E113" s="109">
        <v>0.06</v>
      </c>
      <c r="F113" s="9">
        <v>3</v>
      </c>
      <c r="G113" s="28">
        <v>0.0596</v>
      </c>
      <c r="H113" s="76">
        <v>1</v>
      </c>
      <c r="I113" s="29">
        <v>0.1385</v>
      </c>
      <c r="J113" s="76">
        <v>0</v>
      </c>
      <c r="K113" s="99">
        <v>0</v>
      </c>
    </row>
    <row r="114" spans="1:11" s="6" customFormat="1" ht="15">
      <c r="A114" s="7" t="s">
        <v>0</v>
      </c>
      <c r="B114" s="7">
        <v>30</v>
      </c>
      <c r="C114" s="12" t="s">
        <v>122</v>
      </c>
      <c r="D114" s="9">
        <v>3</v>
      </c>
      <c r="E114" s="109">
        <v>0.1187</v>
      </c>
      <c r="F114" s="9">
        <v>0</v>
      </c>
      <c r="G114" s="28">
        <v>0</v>
      </c>
      <c r="H114" s="76">
        <v>0</v>
      </c>
      <c r="I114" s="29">
        <v>0</v>
      </c>
      <c r="J114" s="76">
        <v>0</v>
      </c>
      <c r="K114" s="99">
        <v>0</v>
      </c>
    </row>
    <row r="115" spans="1:11" s="6" customFormat="1" ht="15">
      <c r="A115" s="7" t="s">
        <v>0</v>
      </c>
      <c r="B115" s="7">
        <v>31</v>
      </c>
      <c r="C115" s="10" t="s">
        <v>123</v>
      </c>
      <c r="D115" s="9">
        <v>2</v>
      </c>
      <c r="E115" s="109">
        <v>0.016</v>
      </c>
      <c r="F115" s="9">
        <v>2</v>
      </c>
      <c r="G115" s="28">
        <v>0.023</v>
      </c>
      <c r="H115" s="9">
        <v>1</v>
      </c>
      <c r="I115" s="28">
        <v>0.012</v>
      </c>
      <c r="J115" s="9">
        <v>1</v>
      </c>
      <c r="K115" s="100">
        <v>0.008</v>
      </c>
    </row>
    <row r="116" spans="1:11" s="6" customFormat="1" ht="15">
      <c r="A116" s="7" t="s">
        <v>0</v>
      </c>
      <c r="B116" s="7">
        <v>32</v>
      </c>
      <c r="C116" s="10" t="s">
        <v>124</v>
      </c>
      <c r="D116" s="9">
        <v>2</v>
      </c>
      <c r="E116" s="109">
        <v>0.03</v>
      </c>
      <c r="F116" s="9">
        <v>2</v>
      </c>
      <c r="G116" s="28">
        <v>0.03</v>
      </c>
      <c r="H116" s="9">
        <v>0</v>
      </c>
      <c r="I116" s="28">
        <v>0</v>
      </c>
      <c r="J116" s="9">
        <v>0</v>
      </c>
      <c r="K116" s="100">
        <v>0</v>
      </c>
    </row>
    <row r="117" spans="1:11" s="6" customFormat="1" ht="15">
      <c r="A117" s="7" t="s">
        <v>0</v>
      </c>
      <c r="B117" s="7">
        <v>33</v>
      </c>
      <c r="C117" s="51" t="s">
        <v>125</v>
      </c>
      <c r="D117" s="7">
        <v>0</v>
      </c>
      <c r="E117" s="109">
        <v>0</v>
      </c>
      <c r="F117" s="7">
        <v>1</v>
      </c>
      <c r="G117" s="31">
        <v>0.007</v>
      </c>
      <c r="H117" s="7">
        <v>0</v>
      </c>
      <c r="I117" s="28">
        <v>0</v>
      </c>
      <c r="J117" s="7">
        <v>0</v>
      </c>
      <c r="K117" s="100">
        <v>0</v>
      </c>
    </row>
    <row r="118" spans="1:11" s="24" customFormat="1" ht="15">
      <c r="A118" s="7" t="s">
        <v>0</v>
      </c>
      <c r="B118" s="7">
        <v>34</v>
      </c>
      <c r="C118" s="10" t="s">
        <v>215</v>
      </c>
      <c r="D118" s="7">
        <v>0</v>
      </c>
      <c r="E118" s="110">
        <v>0</v>
      </c>
      <c r="F118" s="7">
        <v>1</v>
      </c>
      <c r="G118" s="31">
        <v>0.027</v>
      </c>
      <c r="H118" s="7">
        <v>0</v>
      </c>
      <c r="I118" s="28">
        <v>0</v>
      </c>
      <c r="J118" s="7">
        <v>0</v>
      </c>
      <c r="K118" s="100">
        <v>0</v>
      </c>
    </row>
    <row r="119" spans="1:11" s="56" customFormat="1" ht="15">
      <c r="A119" s="7" t="s">
        <v>0</v>
      </c>
      <c r="B119" s="7">
        <v>35</v>
      </c>
      <c r="C119" s="52" t="s">
        <v>126</v>
      </c>
      <c r="D119" s="53">
        <v>1</v>
      </c>
      <c r="E119" s="112">
        <v>0.0049</v>
      </c>
      <c r="F119" s="53">
        <v>1</v>
      </c>
      <c r="G119" s="77">
        <v>0.0049</v>
      </c>
      <c r="H119" s="91">
        <v>1</v>
      </c>
      <c r="I119" s="77">
        <v>0.01</v>
      </c>
      <c r="J119" s="53">
        <v>0</v>
      </c>
      <c r="K119" s="118">
        <v>0</v>
      </c>
    </row>
    <row r="120" spans="1:11" s="56" customFormat="1" ht="15">
      <c r="A120" s="7" t="s">
        <v>0</v>
      </c>
      <c r="B120" s="7">
        <v>36</v>
      </c>
      <c r="C120" s="52" t="s">
        <v>127</v>
      </c>
      <c r="D120" s="53">
        <v>4</v>
      </c>
      <c r="E120" s="112">
        <v>0.083</v>
      </c>
      <c r="F120" s="53">
        <v>1</v>
      </c>
      <c r="G120" s="77">
        <v>0.014</v>
      </c>
      <c r="H120" s="91">
        <v>0</v>
      </c>
      <c r="I120" s="77">
        <v>0</v>
      </c>
      <c r="J120" s="53">
        <v>1</v>
      </c>
      <c r="K120" s="118">
        <v>0.045</v>
      </c>
    </row>
    <row r="121" spans="1:11" s="63" customFormat="1" ht="15">
      <c r="A121" s="7" t="s">
        <v>0</v>
      </c>
      <c r="B121" s="7">
        <v>37</v>
      </c>
      <c r="C121" s="52" t="s">
        <v>128</v>
      </c>
      <c r="D121" s="53">
        <v>3</v>
      </c>
      <c r="E121" s="112">
        <v>0.033</v>
      </c>
      <c r="F121" s="53">
        <v>3</v>
      </c>
      <c r="G121" s="77">
        <v>0.045</v>
      </c>
      <c r="H121" s="91">
        <v>1</v>
      </c>
      <c r="I121" s="77">
        <v>0.015</v>
      </c>
      <c r="J121" s="53">
        <v>0</v>
      </c>
      <c r="K121" s="118">
        <v>0</v>
      </c>
    </row>
    <row r="122" spans="1:11" s="63" customFormat="1" ht="15">
      <c r="A122" s="7" t="s">
        <v>0</v>
      </c>
      <c r="B122" s="7">
        <v>38</v>
      </c>
      <c r="C122" s="52" t="s">
        <v>129</v>
      </c>
      <c r="D122" s="53">
        <v>2</v>
      </c>
      <c r="E122" s="112">
        <v>0.016</v>
      </c>
      <c r="F122" s="53">
        <v>1</v>
      </c>
      <c r="G122" s="77">
        <v>0.008</v>
      </c>
      <c r="H122" s="91">
        <v>0</v>
      </c>
      <c r="I122" s="77">
        <v>0</v>
      </c>
      <c r="J122" s="53">
        <v>0</v>
      </c>
      <c r="K122" s="118">
        <v>0</v>
      </c>
    </row>
    <row r="123" spans="1:11" s="66" customFormat="1" ht="15">
      <c r="A123" s="7" t="s">
        <v>0</v>
      </c>
      <c r="B123" s="7">
        <v>39</v>
      </c>
      <c r="C123" s="52" t="s">
        <v>130</v>
      </c>
      <c r="D123" s="53">
        <v>0</v>
      </c>
      <c r="E123" s="112">
        <v>0</v>
      </c>
      <c r="F123" s="53">
        <v>3</v>
      </c>
      <c r="G123" s="77">
        <v>0.027</v>
      </c>
      <c r="H123" s="91">
        <v>0</v>
      </c>
      <c r="I123" s="77">
        <v>0</v>
      </c>
      <c r="J123" s="53">
        <v>0</v>
      </c>
      <c r="K123" s="118">
        <v>0</v>
      </c>
    </row>
    <row r="124" spans="1:11" s="81" customFormat="1" ht="15">
      <c r="A124" s="7" t="s">
        <v>0</v>
      </c>
      <c r="B124" s="7">
        <v>40</v>
      </c>
      <c r="C124" s="52" t="s">
        <v>131</v>
      </c>
      <c r="D124" s="53">
        <v>2</v>
      </c>
      <c r="E124" s="112">
        <v>0.023</v>
      </c>
      <c r="F124" s="53">
        <v>1</v>
      </c>
      <c r="G124" s="77">
        <v>0.008</v>
      </c>
      <c r="H124" s="91">
        <v>0</v>
      </c>
      <c r="I124" s="77">
        <v>0</v>
      </c>
      <c r="J124" s="53">
        <v>0</v>
      </c>
      <c r="K124" s="118">
        <v>0</v>
      </c>
    </row>
    <row r="125" spans="1:11" s="81" customFormat="1" ht="15">
      <c r="A125" s="7" t="s">
        <v>0</v>
      </c>
      <c r="B125" s="7">
        <v>41</v>
      </c>
      <c r="C125" s="52" t="s">
        <v>132</v>
      </c>
      <c r="D125" s="53">
        <v>3</v>
      </c>
      <c r="E125" s="112">
        <v>0.169</v>
      </c>
      <c r="F125" s="53">
        <v>0</v>
      </c>
      <c r="G125" s="77">
        <v>0</v>
      </c>
      <c r="H125" s="91">
        <v>0</v>
      </c>
      <c r="I125" s="77">
        <v>0</v>
      </c>
      <c r="J125" s="53">
        <v>1</v>
      </c>
      <c r="K125" s="118">
        <v>0.0995</v>
      </c>
    </row>
    <row r="126" spans="1:11" s="81" customFormat="1" ht="15">
      <c r="A126" s="7" t="s">
        <v>0</v>
      </c>
      <c r="B126" s="7">
        <v>42</v>
      </c>
      <c r="C126" s="52" t="s">
        <v>133</v>
      </c>
      <c r="D126" s="53">
        <v>1</v>
      </c>
      <c r="E126" s="112">
        <v>0.018</v>
      </c>
      <c r="F126" s="53">
        <v>1</v>
      </c>
      <c r="G126" s="77">
        <v>0.035</v>
      </c>
      <c r="H126" s="91">
        <v>0</v>
      </c>
      <c r="I126" s="77">
        <v>0</v>
      </c>
      <c r="J126" s="53">
        <v>0</v>
      </c>
      <c r="K126" s="118">
        <v>0</v>
      </c>
    </row>
    <row r="127" spans="1:11" s="88" customFormat="1" ht="15">
      <c r="A127" s="7" t="s">
        <v>0</v>
      </c>
      <c r="B127" s="7">
        <v>43</v>
      </c>
      <c r="C127" s="52" t="s">
        <v>134</v>
      </c>
      <c r="D127" s="53">
        <v>1</v>
      </c>
      <c r="E127" s="112">
        <v>0.015</v>
      </c>
      <c r="F127" s="53">
        <v>3</v>
      </c>
      <c r="G127" s="77">
        <v>0.045</v>
      </c>
      <c r="H127" s="91">
        <v>0</v>
      </c>
      <c r="I127" s="77">
        <v>0</v>
      </c>
      <c r="J127" s="53">
        <v>0</v>
      </c>
      <c r="K127" s="118">
        <v>0</v>
      </c>
    </row>
    <row r="128" spans="1:11" s="88" customFormat="1" ht="15">
      <c r="A128" s="7" t="s">
        <v>0</v>
      </c>
      <c r="B128" s="7">
        <v>44</v>
      </c>
      <c r="C128" s="52" t="s">
        <v>135</v>
      </c>
      <c r="D128" s="53">
        <v>0</v>
      </c>
      <c r="E128" s="112">
        <v>0</v>
      </c>
      <c r="F128" s="53">
        <v>0</v>
      </c>
      <c r="G128" s="77">
        <v>0</v>
      </c>
      <c r="H128" s="91">
        <v>1</v>
      </c>
      <c r="I128" s="77">
        <v>0.0045</v>
      </c>
      <c r="J128" s="53">
        <v>0</v>
      </c>
      <c r="K128" s="118">
        <v>0</v>
      </c>
    </row>
    <row r="129" spans="1:11" s="88" customFormat="1" ht="15">
      <c r="A129" s="7" t="s">
        <v>0</v>
      </c>
      <c r="B129" s="7">
        <v>45</v>
      </c>
      <c r="C129" s="52" t="s">
        <v>136</v>
      </c>
      <c r="D129" s="53">
        <v>2</v>
      </c>
      <c r="E129" s="112">
        <v>0.2752</v>
      </c>
      <c r="F129" s="53">
        <v>0</v>
      </c>
      <c r="G129" s="77">
        <v>0</v>
      </c>
      <c r="H129" s="91">
        <v>0</v>
      </c>
      <c r="I129" s="77">
        <v>0</v>
      </c>
      <c r="J129" s="53">
        <v>1</v>
      </c>
      <c r="K129" s="118">
        <v>0.1376</v>
      </c>
    </row>
    <row r="130" spans="1:11" s="88" customFormat="1" ht="15">
      <c r="A130" s="7" t="s">
        <v>0</v>
      </c>
      <c r="B130" s="7">
        <v>46</v>
      </c>
      <c r="C130" s="52" t="s">
        <v>137</v>
      </c>
      <c r="D130" s="53">
        <v>1</v>
      </c>
      <c r="E130" s="112">
        <v>0.04</v>
      </c>
      <c r="F130" s="53">
        <v>0</v>
      </c>
      <c r="G130" s="77">
        <v>0</v>
      </c>
      <c r="H130" s="91">
        <v>0</v>
      </c>
      <c r="I130" s="77">
        <v>0</v>
      </c>
      <c r="J130" s="53">
        <v>0</v>
      </c>
      <c r="K130" s="118">
        <v>0</v>
      </c>
    </row>
    <row r="131" spans="1:11" s="88" customFormat="1" ht="15">
      <c r="A131" s="7" t="s">
        <v>0</v>
      </c>
      <c r="B131" s="7">
        <v>47</v>
      </c>
      <c r="C131" s="52" t="s">
        <v>138</v>
      </c>
      <c r="D131" s="53">
        <v>1</v>
      </c>
      <c r="E131" s="112">
        <v>0.014</v>
      </c>
      <c r="F131" s="53">
        <v>1</v>
      </c>
      <c r="G131" s="77">
        <v>0.014</v>
      </c>
      <c r="H131" s="91">
        <v>0</v>
      </c>
      <c r="I131" s="77">
        <v>0</v>
      </c>
      <c r="J131" s="53">
        <v>0</v>
      </c>
      <c r="K131" s="118">
        <v>0</v>
      </c>
    </row>
    <row r="132" spans="1:11" s="88" customFormat="1" ht="15">
      <c r="A132" s="7" t="s">
        <v>0</v>
      </c>
      <c r="B132" s="7">
        <v>48</v>
      </c>
      <c r="C132" s="52" t="s">
        <v>200</v>
      </c>
      <c r="D132" s="53">
        <v>0</v>
      </c>
      <c r="E132" s="112">
        <v>0</v>
      </c>
      <c r="F132" s="53">
        <v>1</v>
      </c>
      <c r="G132" s="77">
        <v>0.025</v>
      </c>
      <c r="H132" s="91">
        <v>0</v>
      </c>
      <c r="I132" s="77">
        <v>0</v>
      </c>
      <c r="J132" s="53">
        <v>0</v>
      </c>
      <c r="K132" s="118">
        <v>0</v>
      </c>
    </row>
    <row r="133" spans="1:11" s="79" customFormat="1" ht="15">
      <c r="A133" s="7" t="s">
        <v>0</v>
      </c>
      <c r="B133" s="7">
        <v>49</v>
      </c>
      <c r="C133" s="50" t="s">
        <v>139</v>
      </c>
      <c r="D133" s="53">
        <v>1</v>
      </c>
      <c r="E133" s="112">
        <v>0.005</v>
      </c>
      <c r="F133" s="53">
        <v>0</v>
      </c>
      <c r="G133" s="77">
        <v>0</v>
      </c>
      <c r="H133" s="91">
        <v>0</v>
      </c>
      <c r="I133" s="77">
        <v>0</v>
      </c>
      <c r="J133" s="53">
        <v>0</v>
      </c>
      <c r="K133" s="118">
        <v>0</v>
      </c>
    </row>
    <row r="134" spans="1:11" s="96" customFormat="1" ht="15">
      <c r="A134" s="7" t="s">
        <v>0</v>
      </c>
      <c r="B134" s="7">
        <v>50</v>
      </c>
      <c r="C134" s="50" t="s">
        <v>140</v>
      </c>
      <c r="D134" s="53">
        <v>1</v>
      </c>
      <c r="E134" s="112">
        <v>0.012</v>
      </c>
      <c r="F134" s="53">
        <v>0</v>
      </c>
      <c r="G134" s="77">
        <v>0</v>
      </c>
      <c r="H134" s="91">
        <v>1</v>
      </c>
      <c r="I134" s="77">
        <v>0.035</v>
      </c>
      <c r="J134" s="53">
        <v>0</v>
      </c>
      <c r="K134" s="118">
        <v>0</v>
      </c>
    </row>
    <row r="135" spans="1:11" s="96" customFormat="1" ht="15">
      <c r="A135" s="7" t="s">
        <v>0</v>
      </c>
      <c r="B135" s="7">
        <v>51</v>
      </c>
      <c r="C135" s="50" t="s">
        <v>141</v>
      </c>
      <c r="D135" s="53">
        <v>2</v>
      </c>
      <c r="E135" s="112">
        <v>0.028</v>
      </c>
      <c r="F135" s="53">
        <v>0</v>
      </c>
      <c r="G135" s="77">
        <v>0</v>
      </c>
      <c r="H135" s="91">
        <v>0</v>
      </c>
      <c r="I135" s="77">
        <v>0</v>
      </c>
      <c r="J135" s="53">
        <v>0</v>
      </c>
      <c r="K135" s="118">
        <v>0</v>
      </c>
    </row>
    <row r="136" spans="1:11" s="96" customFormat="1" ht="15">
      <c r="A136" s="7" t="s">
        <v>0</v>
      </c>
      <c r="B136" s="7">
        <v>52</v>
      </c>
      <c r="C136" s="50" t="s">
        <v>142</v>
      </c>
      <c r="D136" s="53">
        <v>2</v>
      </c>
      <c r="E136" s="112">
        <v>0.024</v>
      </c>
      <c r="F136" s="53">
        <v>0</v>
      </c>
      <c r="G136" s="77">
        <v>0</v>
      </c>
      <c r="H136" s="91">
        <v>0</v>
      </c>
      <c r="I136" s="77">
        <v>0</v>
      </c>
      <c r="J136" s="53">
        <v>0</v>
      </c>
      <c r="K136" s="118">
        <v>0</v>
      </c>
    </row>
    <row r="137" spans="1:11" s="96" customFormat="1" ht="15">
      <c r="A137" s="7" t="s">
        <v>0</v>
      </c>
      <c r="B137" s="7">
        <v>53</v>
      </c>
      <c r="C137" s="50" t="s">
        <v>143</v>
      </c>
      <c r="D137" s="53">
        <v>1</v>
      </c>
      <c r="E137" s="112">
        <v>0.015</v>
      </c>
      <c r="F137" s="53">
        <v>0</v>
      </c>
      <c r="G137" s="77">
        <v>0</v>
      </c>
      <c r="H137" s="91">
        <v>0</v>
      </c>
      <c r="I137" s="77">
        <v>0</v>
      </c>
      <c r="J137" s="53">
        <v>0</v>
      </c>
      <c r="K137" s="118">
        <v>0</v>
      </c>
    </row>
    <row r="138" spans="1:11" s="96" customFormat="1" ht="15">
      <c r="A138" s="7" t="s">
        <v>0</v>
      </c>
      <c r="B138" s="7">
        <v>54</v>
      </c>
      <c r="C138" s="50" t="s">
        <v>144</v>
      </c>
      <c r="D138" s="53">
        <v>2</v>
      </c>
      <c r="E138" s="112">
        <v>0.021</v>
      </c>
      <c r="F138" s="53">
        <v>1</v>
      </c>
      <c r="G138" s="77">
        <v>0.014</v>
      </c>
      <c r="H138" s="91">
        <v>0</v>
      </c>
      <c r="I138" s="77">
        <v>0</v>
      </c>
      <c r="J138" s="53">
        <v>0</v>
      </c>
      <c r="K138" s="118">
        <v>0</v>
      </c>
    </row>
    <row r="139" spans="1:11" s="96" customFormat="1" ht="15">
      <c r="A139" s="7" t="s">
        <v>0</v>
      </c>
      <c r="B139" s="7">
        <v>55</v>
      </c>
      <c r="C139" s="50" t="s">
        <v>145</v>
      </c>
      <c r="D139" s="53">
        <v>1</v>
      </c>
      <c r="E139" s="112">
        <v>0.015</v>
      </c>
      <c r="F139" s="53">
        <v>1</v>
      </c>
      <c r="G139" s="77">
        <v>0.015</v>
      </c>
      <c r="H139" s="91">
        <v>0</v>
      </c>
      <c r="I139" s="77">
        <v>0</v>
      </c>
      <c r="J139" s="53">
        <v>0</v>
      </c>
      <c r="K139" s="118">
        <v>0</v>
      </c>
    </row>
    <row r="140" spans="1:11" s="96" customFormat="1" ht="15">
      <c r="A140" s="7" t="s">
        <v>0</v>
      </c>
      <c r="B140" s="7">
        <v>56</v>
      </c>
      <c r="C140" s="50" t="s">
        <v>146</v>
      </c>
      <c r="D140" s="53">
        <v>1</v>
      </c>
      <c r="E140" s="112">
        <v>0.008</v>
      </c>
      <c r="F140" s="53">
        <v>0</v>
      </c>
      <c r="G140" s="77">
        <v>0</v>
      </c>
      <c r="H140" s="91">
        <v>0</v>
      </c>
      <c r="I140" s="77">
        <v>0</v>
      </c>
      <c r="J140" s="53">
        <v>0</v>
      </c>
      <c r="K140" s="118">
        <v>0</v>
      </c>
    </row>
    <row r="141" spans="1:11" s="96" customFormat="1" ht="15">
      <c r="A141" s="7" t="s">
        <v>0</v>
      </c>
      <c r="B141" s="7">
        <v>57</v>
      </c>
      <c r="C141" s="50" t="s">
        <v>147</v>
      </c>
      <c r="D141" s="53">
        <v>0</v>
      </c>
      <c r="E141" s="112">
        <v>0</v>
      </c>
      <c r="F141" s="53">
        <v>0</v>
      </c>
      <c r="G141" s="77">
        <v>0</v>
      </c>
      <c r="H141" s="91">
        <v>0</v>
      </c>
      <c r="I141" s="77">
        <v>0</v>
      </c>
      <c r="J141" s="53">
        <v>1</v>
      </c>
      <c r="K141" s="118">
        <v>0.003</v>
      </c>
    </row>
    <row r="142" spans="1:11" s="96" customFormat="1" ht="15">
      <c r="A142" s="7" t="s">
        <v>0</v>
      </c>
      <c r="B142" s="7">
        <v>58</v>
      </c>
      <c r="C142" s="50" t="s">
        <v>148</v>
      </c>
      <c r="D142" s="53">
        <v>2</v>
      </c>
      <c r="E142" s="112">
        <v>31.65</v>
      </c>
      <c r="F142" s="53">
        <v>0</v>
      </c>
      <c r="G142" s="77">
        <v>0</v>
      </c>
      <c r="H142" s="91">
        <v>0</v>
      </c>
      <c r="I142" s="77">
        <v>0</v>
      </c>
      <c r="J142" s="53">
        <v>3</v>
      </c>
      <c r="K142" s="118">
        <v>47.475</v>
      </c>
    </row>
    <row r="143" spans="1:11" s="96" customFormat="1" ht="15">
      <c r="A143" s="7" t="s">
        <v>0</v>
      </c>
      <c r="B143" s="7">
        <v>59</v>
      </c>
      <c r="C143" s="50" t="s">
        <v>149</v>
      </c>
      <c r="D143" s="53">
        <v>2</v>
      </c>
      <c r="E143" s="112">
        <v>0.022</v>
      </c>
      <c r="F143" s="53">
        <v>0</v>
      </c>
      <c r="G143" s="77">
        <v>0</v>
      </c>
      <c r="H143" s="91">
        <v>1</v>
      </c>
      <c r="I143" s="77">
        <v>0.0045</v>
      </c>
      <c r="J143" s="53">
        <v>0</v>
      </c>
      <c r="K143" s="118">
        <v>0</v>
      </c>
    </row>
    <row r="144" spans="1:11" s="96" customFormat="1" ht="15">
      <c r="A144" s="7" t="s">
        <v>0</v>
      </c>
      <c r="B144" s="7">
        <v>60</v>
      </c>
      <c r="C144" s="50" t="s">
        <v>150</v>
      </c>
      <c r="D144" s="53">
        <v>2</v>
      </c>
      <c r="E144" s="112">
        <v>0.03</v>
      </c>
      <c r="F144" s="53">
        <v>1</v>
      </c>
      <c r="G144" s="77">
        <v>0.015</v>
      </c>
      <c r="H144" s="91">
        <v>1</v>
      </c>
      <c r="I144" s="77">
        <v>0.004</v>
      </c>
      <c r="J144" s="53">
        <v>0</v>
      </c>
      <c r="K144" s="118">
        <v>0</v>
      </c>
    </row>
    <row r="145" spans="1:11" s="79" customFormat="1" ht="15">
      <c r="A145" s="7" t="s">
        <v>0</v>
      </c>
      <c r="B145" s="7">
        <v>61</v>
      </c>
      <c r="C145" s="50" t="s">
        <v>151</v>
      </c>
      <c r="D145" s="53">
        <v>0</v>
      </c>
      <c r="E145" s="112">
        <v>0</v>
      </c>
      <c r="F145" s="53">
        <v>0</v>
      </c>
      <c r="G145" s="77">
        <v>0</v>
      </c>
      <c r="H145" s="91">
        <v>0</v>
      </c>
      <c r="I145" s="77">
        <v>0</v>
      </c>
      <c r="J145" s="53">
        <v>0</v>
      </c>
      <c r="K145" s="118">
        <v>0</v>
      </c>
    </row>
    <row r="146" spans="1:11" s="80" customFormat="1" ht="15">
      <c r="A146" s="7" t="s">
        <v>0</v>
      </c>
      <c r="B146" s="7">
        <v>62</v>
      </c>
      <c r="C146" s="50" t="s">
        <v>152</v>
      </c>
      <c r="D146" s="53">
        <v>1</v>
      </c>
      <c r="E146" s="112">
        <v>0.015</v>
      </c>
      <c r="F146" s="53">
        <v>0</v>
      </c>
      <c r="G146" s="77">
        <v>0</v>
      </c>
      <c r="H146" s="91">
        <v>0</v>
      </c>
      <c r="I146" s="77">
        <v>0</v>
      </c>
      <c r="J146" s="53">
        <v>0</v>
      </c>
      <c r="K146" s="118">
        <v>0</v>
      </c>
    </row>
    <row r="147" spans="1:11" s="6" customFormat="1" ht="15">
      <c r="A147" s="2"/>
      <c r="B147" s="2"/>
      <c r="C147" s="2"/>
      <c r="D147" s="2"/>
      <c r="E147" s="104"/>
      <c r="F147" s="47"/>
      <c r="G147" s="113"/>
      <c r="H147" s="47"/>
      <c r="I147" s="113"/>
      <c r="J147" s="47"/>
      <c r="K147" s="71"/>
    </row>
    <row r="148" spans="1:11" s="5" customFormat="1" ht="15">
      <c r="A148" s="2"/>
      <c r="B148" s="2"/>
      <c r="C148" s="2"/>
      <c r="D148" s="2"/>
      <c r="E148" s="104"/>
      <c r="F148" s="47"/>
      <c r="G148" s="113"/>
      <c r="H148" s="48"/>
      <c r="I148" s="113"/>
      <c r="J148" s="47"/>
      <c r="K148" s="119"/>
    </row>
    <row r="149" spans="6:11" ht="15">
      <c r="F149" s="49"/>
      <c r="G149" s="114"/>
      <c r="H149" s="49"/>
      <c r="I149" s="114"/>
      <c r="J149" s="49"/>
      <c r="K149" s="72"/>
    </row>
    <row r="150" spans="6:11" ht="15">
      <c r="F150" s="49"/>
      <c r="G150" s="114"/>
      <c r="H150" s="49"/>
      <c r="I150" s="114"/>
      <c r="J150" s="49"/>
      <c r="K150" s="72"/>
    </row>
    <row r="151" spans="6:11" ht="15">
      <c r="F151" s="49"/>
      <c r="G151" s="114"/>
      <c r="H151" s="49"/>
      <c r="I151" s="114"/>
      <c r="J151" s="49"/>
      <c r="K151" s="72"/>
    </row>
    <row r="152" spans="6:11" ht="15">
      <c r="F152" s="49"/>
      <c r="G152" s="114"/>
      <c r="H152" s="49"/>
      <c r="I152" s="114"/>
      <c r="J152" s="49"/>
      <c r="K152" s="72"/>
    </row>
    <row r="153" spans="6:11" ht="15">
      <c r="F153" s="49"/>
      <c r="G153" s="115"/>
      <c r="H153" s="49"/>
      <c r="I153" s="115"/>
      <c r="J153" s="49"/>
      <c r="K153" s="72"/>
    </row>
    <row r="154" spans="3:11" ht="15">
      <c r="C154" s="37"/>
      <c r="F154" s="49"/>
      <c r="G154" s="114"/>
      <c r="H154" s="49"/>
      <c r="I154" s="114"/>
      <c r="J154" s="49"/>
      <c r="K154" s="72"/>
    </row>
    <row r="155" spans="3:11" ht="15">
      <c r="C155" s="37"/>
      <c r="F155" s="49"/>
      <c r="G155" s="114"/>
      <c r="H155" s="49"/>
      <c r="I155" s="114"/>
      <c r="J155" s="49"/>
      <c r="K155" s="72"/>
    </row>
    <row r="156" spans="3:11" ht="15">
      <c r="C156" s="37"/>
      <c r="F156" s="49"/>
      <c r="G156" s="114"/>
      <c r="H156" s="49"/>
      <c r="I156" s="114"/>
      <c r="J156" s="49"/>
      <c r="K156" s="72"/>
    </row>
    <row r="157" spans="3:11" ht="15">
      <c r="C157" s="37"/>
      <c r="F157" s="49"/>
      <c r="G157" s="114"/>
      <c r="H157" s="49"/>
      <c r="I157" s="114"/>
      <c r="J157" s="49"/>
      <c r="K157" s="72"/>
    </row>
    <row r="158" spans="3:11" ht="15">
      <c r="C158" s="37"/>
      <c r="F158" s="49"/>
      <c r="G158" s="114"/>
      <c r="H158" s="49"/>
      <c r="I158" s="114"/>
      <c r="J158" s="49"/>
      <c r="K158" s="72"/>
    </row>
    <row r="159" spans="3:11" ht="15">
      <c r="C159" s="37"/>
      <c r="F159" s="49"/>
      <c r="G159" s="114"/>
      <c r="H159" s="49"/>
      <c r="I159" s="114"/>
      <c r="J159" s="49"/>
      <c r="K159" s="72"/>
    </row>
    <row r="160" spans="6:11" ht="15">
      <c r="F160" s="49"/>
      <c r="G160" s="114"/>
      <c r="H160" s="49"/>
      <c r="I160" s="114"/>
      <c r="J160" s="49"/>
      <c r="K160" s="72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H225" sqref="H225"/>
    </sheetView>
  </sheetViews>
  <sheetFormatPr defaultColWidth="9.140625" defaultRowHeight="15"/>
  <cols>
    <col min="1" max="1" width="19.421875" style="45" customWidth="1"/>
    <col min="2" max="2" width="20.7109375" style="45" customWidth="1"/>
    <col min="3" max="3" width="22.28125" style="45" customWidth="1"/>
    <col min="4" max="4" width="20.140625" style="45" customWidth="1"/>
    <col min="5" max="5" width="19.140625" style="45" customWidth="1"/>
    <col min="6" max="6" width="22.00390625" style="45" customWidth="1"/>
    <col min="7" max="7" width="25.8515625" style="45" customWidth="1"/>
    <col min="8" max="8" width="42.140625" style="46" customWidth="1"/>
    <col min="9" max="9" width="11.8515625" style="45" customWidth="1"/>
    <col min="10" max="16384" width="9.140625" style="45" customWidth="1"/>
  </cols>
  <sheetData>
    <row r="1" spans="1:8" ht="30" customHeight="1">
      <c r="A1" s="38"/>
      <c r="B1" s="54" t="s">
        <v>202</v>
      </c>
      <c r="C1" s="39"/>
      <c r="D1" s="40"/>
      <c r="E1" s="39"/>
      <c r="F1" s="39"/>
      <c r="G1" s="39"/>
      <c r="H1" s="41" t="s">
        <v>17</v>
      </c>
    </row>
    <row r="2" spans="1:8" ht="48" customHeight="1">
      <c r="A2" s="42" t="s">
        <v>210</v>
      </c>
      <c r="B2" s="42" t="s">
        <v>203</v>
      </c>
      <c r="C2" s="42" t="s">
        <v>204</v>
      </c>
      <c r="D2" s="42" t="s">
        <v>205</v>
      </c>
      <c r="E2" s="42" t="s">
        <v>206</v>
      </c>
      <c r="F2" s="42" t="s">
        <v>207</v>
      </c>
      <c r="G2" s="42" t="s">
        <v>208</v>
      </c>
      <c r="H2" s="42" t="s">
        <v>209</v>
      </c>
    </row>
    <row r="3" spans="1:8" ht="30" customHeight="1">
      <c r="A3" s="38"/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4">
        <v>7</v>
      </c>
    </row>
    <row r="4" spans="1:8" ht="22.5" customHeight="1">
      <c r="A4" s="34" t="s">
        <v>0</v>
      </c>
      <c r="B4" s="34">
        <v>1</v>
      </c>
      <c r="C4" s="92">
        <v>40501992</v>
      </c>
      <c r="D4" s="35">
        <v>41041</v>
      </c>
      <c r="E4" s="58" t="s">
        <v>1</v>
      </c>
      <c r="F4" s="59">
        <v>15</v>
      </c>
      <c r="G4" s="93">
        <v>466.1</v>
      </c>
      <c r="H4" s="57" t="s">
        <v>2</v>
      </c>
    </row>
    <row r="5" spans="1:8" ht="22.5" customHeight="1">
      <c r="A5" s="34" t="s">
        <v>0</v>
      </c>
      <c r="B5" s="34">
        <v>2</v>
      </c>
      <c r="C5" s="92">
        <v>40530075</v>
      </c>
      <c r="D5" s="35">
        <v>41045</v>
      </c>
      <c r="E5" s="58" t="s">
        <v>3</v>
      </c>
      <c r="F5" s="59">
        <v>85</v>
      </c>
      <c r="G5" s="93">
        <v>647723.6</v>
      </c>
      <c r="H5" s="57" t="s">
        <v>4</v>
      </c>
    </row>
    <row r="6" spans="1:8" ht="21" customHeight="1">
      <c r="A6" s="34" t="s">
        <v>0</v>
      </c>
      <c r="B6" s="34">
        <v>3</v>
      </c>
      <c r="C6" s="92">
        <v>40507887</v>
      </c>
      <c r="D6" s="35">
        <v>41050</v>
      </c>
      <c r="E6" s="58" t="s">
        <v>1</v>
      </c>
      <c r="F6" s="59">
        <v>9</v>
      </c>
      <c r="G6" s="93">
        <v>466.1</v>
      </c>
      <c r="H6" s="57" t="s">
        <v>5</v>
      </c>
    </row>
    <row r="7" spans="1:8" ht="22.5" customHeight="1">
      <c r="A7" s="34" t="s">
        <v>0</v>
      </c>
      <c r="B7" s="34">
        <v>4</v>
      </c>
      <c r="C7" s="92">
        <v>40516169</v>
      </c>
      <c r="D7" s="35">
        <v>41031</v>
      </c>
      <c r="E7" s="58" t="s">
        <v>1</v>
      </c>
      <c r="F7" s="59">
        <v>15</v>
      </c>
      <c r="G7" s="93">
        <v>466.1</v>
      </c>
      <c r="H7" s="57" t="s">
        <v>6</v>
      </c>
    </row>
    <row r="8" spans="1:8" ht="22.5" customHeight="1">
      <c r="A8" s="34" t="s">
        <v>0</v>
      </c>
      <c r="B8" s="34">
        <v>5</v>
      </c>
      <c r="C8" s="60">
        <v>40522800</v>
      </c>
      <c r="D8" s="35">
        <v>41060</v>
      </c>
      <c r="E8" s="34" t="s">
        <v>1</v>
      </c>
      <c r="F8" s="59">
        <v>15</v>
      </c>
      <c r="G8" s="82">
        <v>466.1</v>
      </c>
      <c r="H8" s="57" t="s">
        <v>213</v>
      </c>
    </row>
    <row r="9" spans="1:8" ht="22.5" customHeight="1">
      <c r="A9" s="34" t="s">
        <v>0</v>
      </c>
      <c r="B9" s="34">
        <v>6</v>
      </c>
      <c r="C9" s="60">
        <v>40523068</v>
      </c>
      <c r="D9" s="35">
        <v>41045</v>
      </c>
      <c r="E9" s="34" t="s">
        <v>1</v>
      </c>
      <c r="F9" s="59">
        <v>5</v>
      </c>
      <c r="G9" s="82">
        <v>466.1</v>
      </c>
      <c r="H9" s="57" t="s">
        <v>7</v>
      </c>
    </row>
    <row r="10" spans="1:8" ht="22.5" customHeight="1">
      <c r="A10" s="34" t="s">
        <v>0</v>
      </c>
      <c r="B10" s="34">
        <v>7</v>
      </c>
      <c r="C10" s="60">
        <v>40525669</v>
      </c>
      <c r="D10" s="35">
        <v>41060</v>
      </c>
      <c r="E10" s="34" t="s">
        <v>1</v>
      </c>
      <c r="F10" s="59">
        <v>15</v>
      </c>
      <c r="G10" s="82">
        <v>466.1</v>
      </c>
      <c r="H10" s="57" t="s">
        <v>8</v>
      </c>
    </row>
    <row r="11" spans="1:8" ht="22.5" customHeight="1">
      <c r="A11" s="34" t="s">
        <v>0</v>
      </c>
      <c r="B11" s="34">
        <v>8</v>
      </c>
      <c r="C11" s="60">
        <v>40525237</v>
      </c>
      <c r="D11" s="35">
        <v>41039</v>
      </c>
      <c r="E11" s="34" t="s">
        <v>1</v>
      </c>
      <c r="F11" s="59">
        <v>5</v>
      </c>
      <c r="G11" s="82">
        <v>466.1</v>
      </c>
      <c r="H11" s="57" t="s">
        <v>9</v>
      </c>
    </row>
    <row r="12" spans="1:8" ht="22.5" customHeight="1">
      <c r="A12" s="34" t="s">
        <v>0</v>
      </c>
      <c r="B12" s="34">
        <v>9</v>
      </c>
      <c r="C12" s="60">
        <v>40531943</v>
      </c>
      <c r="D12" s="35">
        <v>41040</v>
      </c>
      <c r="E12" s="34" t="s">
        <v>1</v>
      </c>
      <c r="F12" s="59">
        <v>10</v>
      </c>
      <c r="G12" s="82">
        <v>466.1</v>
      </c>
      <c r="H12" s="57" t="s">
        <v>10</v>
      </c>
    </row>
    <row r="13" spans="1:8" ht="22.5" customHeight="1">
      <c r="A13" s="34" t="s">
        <v>0</v>
      </c>
      <c r="B13" s="34">
        <v>10</v>
      </c>
      <c r="C13" s="60">
        <v>40528597</v>
      </c>
      <c r="D13" s="35">
        <v>41040</v>
      </c>
      <c r="E13" s="34" t="s">
        <v>1</v>
      </c>
      <c r="F13" s="59">
        <v>15</v>
      </c>
      <c r="G13" s="82">
        <v>466.1</v>
      </c>
      <c r="H13" s="57" t="s">
        <v>213</v>
      </c>
    </row>
    <row r="14" spans="1:8" ht="22.5" customHeight="1">
      <c r="A14" s="34" t="s">
        <v>0</v>
      </c>
      <c r="B14" s="34">
        <v>11</v>
      </c>
      <c r="C14" s="60">
        <v>40551346</v>
      </c>
      <c r="D14" s="35">
        <v>41043</v>
      </c>
      <c r="E14" s="34" t="s">
        <v>1</v>
      </c>
      <c r="F14" s="59">
        <v>15</v>
      </c>
      <c r="G14" s="82">
        <v>466.1</v>
      </c>
      <c r="H14" s="57" t="s">
        <v>11</v>
      </c>
    </row>
    <row r="15" spans="1:8" ht="22.5" customHeight="1">
      <c r="A15" s="34" t="s">
        <v>0</v>
      </c>
      <c r="B15" s="34">
        <v>12</v>
      </c>
      <c r="C15" s="60">
        <v>40529870</v>
      </c>
      <c r="D15" s="35">
        <v>41032</v>
      </c>
      <c r="E15" s="34" t="s">
        <v>1</v>
      </c>
      <c r="F15" s="59">
        <v>15</v>
      </c>
      <c r="G15" s="82">
        <v>466.1</v>
      </c>
      <c r="H15" s="57" t="s">
        <v>12</v>
      </c>
    </row>
    <row r="16" spans="1:8" ht="22.5" customHeight="1">
      <c r="A16" s="34" t="s">
        <v>0</v>
      </c>
      <c r="B16" s="34">
        <v>13</v>
      </c>
      <c r="C16" s="60">
        <v>40534325</v>
      </c>
      <c r="D16" s="35">
        <v>41045</v>
      </c>
      <c r="E16" s="34" t="s">
        <v>1</v>
      </c>
      <c r="F16" s="59">
        <v>10</v>
      </c>
      <c r="G16" s="82">
        <v>466.1</v>
      </c>
      <c r="H16" s="57" t="s">
        <v>2</v>
      </c>
    </row>
    <row r="17" spans="1:8" ht="22.5" customHeight="1">
      <c r="A17" s="34" t="s">
        <v>0</v>
      </c>
      <c r="B17" s="34">
        <v>14</v>
      </c>
      <c r="C17" s="60">
        <v>40539719</v>
      </c>
      <c r="D17" s="35">
        <v>41053</v>
      </c>
      <c r="E17" s="34" t="s">
        <v>1</v>
      </c>
      <c r="F17" s="59">
        <v>15</v>
      </c>
      <c r="G17" s="82">
        <v>466.1</v>
      </c>
      <c r="H17" s="57" t="s">
        <v>13</v>
      </c>
    </row>
    <row r="18" spans="1:8" ht="22.5" customHeight="1">
      <c r="A18" s="34" t="s">
        <v>0</v>
      </c>
      <c r="B18" s="34">
        <v>15</v>
      </c>
      <c r="C18" s="60">
        <v>40540265</v>
      </c>
      <c r="D18" s="35">
        <v>41043</v>
      </c>
      <c r="E18" s="34" t="s">
        <v>1</v>
      </c>
      <c r="F18" s="59">
        <v>5</v>
      </c>
      <c r="G18" s="82">
        <v>466.1</v>
      </c>
      <c r="H18" s="57" t="s">
        <v>2</v>
      </c>
    </row>
    <row r="19" spans="1:8" ht="22.5" customHeight="1">
      <c r="A19" s="34" t="s">
        <v>0</v>
      </c>
      <c r="B19" s="34">
        <v>16</v>
      </c>
      <c r="C19" s="60">
        <v>40540379</v>
      </c>
      <c r="D19" s="35">
        <v>41039</v>
      </c>
      <c r="E19" s="34" t="s">
        <v>1</v>
      </c>
      <c r="F19" s="59">
        <v>15</v>
      </c>
      <c r="G19" s="82">
        <v>466.1</v>
      </c>
      <c r="H19" s="57" t="s">
        <v>213</v>
      </c>
    </row>
    <row r="20" spans="1:8" ht="22.5" customHeight="1">
      <c r="A20" s="34" t="s">
        <v>0</v>
      </c>
      <c r="B20" s="34">
        <v>17</v>
      </c>
      <c r="C20" s="60">
        <v>40540434</v>
      </c>
      <c r="D20" s="35">
        <v>41057</v>
      </c>
      <c r="E20" s="34" t="s">
        <v>1</v>
      </c>
      <c r="F20" s="59">
        <v>15</v>
      </c>
      <c r="G20" s="82">
        <v>466.1</v>
      </c>
      <c r="H20" s="57" t="s">
        <v>5</v>
      </c>
    </row>
    <row r="21" spans="1:8" ht="22.5" customHeight="1">
      <c r="A21" s="34" t="s">
        <v>0</v>
      </c>
      <c r="B21" s="34">
        <v>18</v>
      </c>
      <c r="C21" s="60">
        <v>40542622</v>
      </c>
      <c r="D21" s="35">
        <v>41039</v>
      </c>
      <c r="E21" s="34" t="s">
        <v>1</v>
      </c>
      <c r="F21" s="59">
        <v>15</v>
      </c>
      <c r="G21" s="82">
        <v>466.1</v>
      </c>
      <c r="H21" s="57" t="s">
        <v>213</v>
      </c>
    </row>
    <row r="22" spans="1:8" ht="22.5" customHeight="1">
      <c r="A22" s="34" t="s">
        <v>0</v>
      </c>
      <c r="B22" s="34">
        <v>19</v>
      </c>
      <c r="C22" s="60">
        <v>40542642</v>
      </c>
      <c r="D22" s="35">
        <v>41039</v>
      </c>
      <c r="E22" s="34" t="s">
        <v>1</v>
      </c>
      <c r="F22" s="59">
        <v>15</v>
      </c>
      <c r="G22" s="82">
        <v>466.1</v>
      </c>
      <c r="H22" s="57" t="s">
        <v>213</v>
      </c>
    </row>
    <row r="23" spans="1:8" ht="22.5" customHeight="1">
      <c r="A23" s="34" t="s">
        <v>0</v>
      </c>
      <c r="B23" s="34">
        <v>20</v>
      </c>
      <c r="C23" s="60">
        <v>40543032</v>
      </c>
      <c r="D23" s="35">
        <v>41039</v>
      </c>
      <c r="E23" s="34" t="s">
        <v>1</v>
      </c>
      <c r="F23" s="59">
        <v>5</v>
      </c>
      <c r="G23" s="82">
        <v>466.1</v>
      </c>
      <c r="H23" s="57" t="s">
        <v>9</v>
      </c>
    </row>
    <row r="24" spans="1:8" ht="22.5" customHeight="1">
      <c r="A24" s="34" t="s">
        <v>0</v>
      </c>
      <c r="B24" s="34">
        <v>21</v>
      </c>
      <c r="C24" s="60">
        <v>40540412</v>
      </c>
      <c r="D24" s="35">
        <v>41057</v>
      </c>
      <c r="E24" s="34" t="s">
        <v>1</v>
      </c>
      <c r="F24" s="59">
        <v>7</v>
      </c>
      <c r="G24" s="82">
        <v>466.1</v>
      </c>
      <c r="H24" s="57" t="s">
        <v>4</v>
      </c>
    </row>
    <row r="25" spans="1:8" ht="22.5" customHeight="1">
      <c r="A25" s="34" t="s">
        <v>0</v>
      </c>
      <c r="B25" s="34">
        <v>22</v>
      </c>
      <c r="C25" s="60">
        <v>40540484</v>
      </c>
      <c r="D25" s="35">
        <v>41057</v>
      </c>
      <c r="E25" s="34" t="s">
        <v>1</v>
      </c>
      <c r="F25" s="59">
        <v>7</v>
      </c>
      <c r="G25" s="82">
        <v>466.1</v>
      </c>
      <c r="H25" s="57" t="s">
        <v>4</v>
      </c>
    </row>
    <row r="26" spans="1:8" ht="22.5" customHeight="1">
      <c r="A26" s="34" t="s">
        <v>0</v>
      </c>
      <c r="B26" s="34">
        <v>23</v>
      </c>
      <c r="C26" s="60">
        <v>40554376</v>
      </c>
      <c r="D26" s="35">
        <v>41050</v>
      </c>
      <c r="E26" s="34" t="s">
        <v>1</v>
      </c>
      <c r="F26" s="59">
        <v>10</v>
      </c>
      <c r="G26" s="82">
        <v>466.1</v>
      </c>
      <c r="H26" s="57" t="s">
        <v>7</v>
      </c>
    </row>
    <row r="27" spans="1:8" ht="22.5" customHeight="1">
      <c r="A27" s="34" t="s">
        <v>0</v>
      </c>
      <c r="B27" s="34">
        <v>24</v>
      </c>
      <c r="C27" s="60">
        <v>40540341</v>
      </c>
      <c r="D27" s="35">
        <v>41057</v>
      </c>
      <c r="E27" s="34" t="s">
        <v>1</v>
      </c>
      <c r="F27" s="59">
        <v>7</v>
      </c>
      <c r="G27" s="82">
        <v>466.1</v>
      </c>
      <c r="H27" s="57" t="s">
        <v>4</v>
      </c>
    </row>
    <row r="28" spans="1:8" ht="22.5" customHeight="1">
      <c r="A28" s="34" t="s">
        <v>0</v>
      </c>
      <c r="B28" s="34">
        <v>25</v>
      </c>
      <c r="C28" s="60">
        <v>40540111</v>
      </c>
      <c r="D28" s="35">
        <v>41057</v>
      </c>
      <c r="E28" s="34" t="s">
        <v>1</v>
      </c>
      <c r="F28" s="59">
        <v>7</v>
      </c>
      <c r="G28" s="82">
        <v>466.1</v>
      </c>
      <c r="H28" s="57" t="s">
        <v>4</v>
      </c>
    </row>
    <row r="29" spans="1:8" ht="22.5" customHeight="1">
      <c r="A29" s="34" t="s">
        <v>0</v>
      </c>
      <c r="B29" s="34">
        <v>26</v>
      </c>
      <c r="C29" s="60">
        <v>40543372</v>
      </c>
      <c r="D29" s="35">
        <v>41060</v>
      </c>
      <c r="E29" s="34" t="s">
        <v>1</v>
      </c>
      <c r="F29" s="59">
        <v>15</v>
      </c>
      <c r="G29" s="82">
        <v>466.1</v>
      </c>
      <c r="H29" s="57" t="s">
        <v>8</v>
      </c>
    </row>
    <row r="30" spans="1:8" ht="22.5" customHeight="1">
      <c r="A30" s="34" t="s">
        <v>0</v>
      </c>
      <c r="B30" s="34">
        <v>27</v>
      </c>
      <c r="C30" s="60">
        <v>40542571</v>
      </c>
      <c r="D30" s="35">
        <v>41052</v>
      </c>
      <c r="E30" s="34" t="s">
        <v>1</v>
      </c>
      <c r="F30" s="59">
        <v>8</v>
      </c>
      <c r="G30" s="82">
        <v>466.1</v>
      </c>
      <c r="H30" s="57" t="s">
        <v>2</v>
      </c>
    </row>
    <row r="31" spans="1:8" ht="22.5" customHeight="1">
      <c r="A31" s="34" t="s">
        <v>0</v>
      </c>
      <c r="B31" s="34">
        <v>28</v>
      </c>
      <c r="C31" s="60">
        <v>40542747</v>
      </c>
      <c r="D31" s="35">
        <v>41032</v>
      </c>
      <c r="E31" s="34" t="s">
        <v>1</v>
      </c>
      <c r="F31" s="59">
        <v>15</v>
      </c>
      <c r="G31" s="82">
        <v>466.1</v>
      </c>
      <c r="H31" s="57" t="s">
        <v>4</v>
      </c>
    </row>
    <row r="32" spans="1:8" ht="22.5" customHeight="1">
      <c r="A32" s="34" t="s">
        <v>0</v>
      </c>
      <c r="B32" s="34">
        <v>29</v>
      </c>
      <c r="C32" s="60">
        <v>40543104</v>
      </c>
      <c r="D32" s="35">
        <v>41032</v>
      </c>
      <c r="E32" s="34" t="s">
        <v>1</v>
      </c>
      <c r="F32" s="59">
        <v>12</v>
      </c>
      <c r="G32" s="82">
        <v>466.1</v>
      </c>
      <c r="H32" s="57" t="s">
        <v>213</v>
      </c>
    </row>
    <row r="33" spans="1:8" ht="22.5" customHeight="1">
      <c r="A33" s="34" t="s">
        <v>0</v>
      </c>
      <c r="B33" s="34">
        <v>30</v>
      </c>
      <c r="C33" s="60">
        <v>40544077</v>
      </c>
      <c r="D33" s="35">
        <v>41032</v>
      </c>
      <c r="E33" s="34" t="s">
        <v>1</v>
      </c>
      <c r="F33" s="59">
        <v>8</v>
      </c>
      <c r="G33" s="82">
        <v>466.1</v>
      </c>
      <c r="H33" s="57" t="s">
        <v>11</v>
      </c>
    </row>
    <row r="34" spans="1:8" ht="22.5" customHeight="1">
      <c r="A34" s="34" t="s">
        <v>0</v>
      </c>
      <c r="B34" s="34">
        <v>31</v>
      </c>
      <c r="C34" s="60">
        <v>40542073</v>
      </c>
      <c r="D34" s="35">
        <v>41060</v>
      </c>
      <c r="E34" s="34" t="s">
        <v>1</v>
      </c>
      <c r="F34" s="59">
        <v>15</v>
      </c>
      <c r="G34" s="82">
        <v>466.1</v>
      </c>
      <c r="H34" s="57" t="s">
        <v>12</v>
      </c>
    </row>
    <row r="35" spans="1:8" ht="22.5" customHeight="1">
      <c r="A35" s="34" t="s">
        <v>0</v>
      </c>
      <c r="B35" s="34">
        <v>32</v>
      </c>
      <c r="C35" s="60">
        <v>40544226</v>
      </c>
      <c r="D35" s="35">
        <v>41032</v>
      </c>
      <c r="E35" s="34" t="s">
        <v>1</v>
      </c>
      <c r="F35" s="59">
        <v>5</v>
      </c>
      <c r="G35" s="82">
        <v>466.1</v>
      </c>
      <c r="H35" s="57" t="s">
        <v>11</v>
      </c>
    </row>
    <row r="36" spans="1:8" ht="22.5" customHeight="1">
      <c r="A36" s="34" t="s">
        <v>0</v>
      </c>
      <c r="B36" s="34">
        <v>33</v>
      </c>
      <c r="C36" s="60">
        <v>40544160</v>
      </c>
      <c r="D36" s="35">
        <v>41045</v>
      </c>
      <c r="E36" s="34" t="s">
        <v>1</v>
      </c>
      <c r="F36" s="59">
        <v>7</v>
      </c>
      <c r="G36" s="82">
        <v>466.1</v>
      </c>
      <c r="H36" s="57" t="s">
        <v>2</v>
      </c>
    </row>
    <row r="37" spans="1:8" ht="22.5" customHeight="1">
      <c r="A37" s="34" t="s">
        <v>0</v>
      </c>
      <c r="B37" s="34">
        <v>34</v>
      </c>
      <c r="C37" s="60">
        <v>40543906</v>
      </c>
      <c r="D37" s="35">
        <v>41031</v>
      </c>
      <c r="E37" s="34" t="s">
        <v>1</v>
      </c>
      <c r="F37" s="59">
        <v>3</v>
      </c>
      <c r="G37" s="82">
        <v>466.1</v>
      </c>
      <c r="H37" s="57" t="s">
        <v>2</v>
      </c>
    </row>
    <row r="38" spans="1:8" ht="22.5" customHeight="1">
      <c r="A38" s="34" t="s">
        <v>0</v>
      </c>
      <c r="B38" s="34">
        <v>35</v>
      </c>
      <c r="C38" s="60">
        <v>40543480</v>
      </c>
      <c r="D38" s="35">
        <v>41031</v>
      </c>
      <c r="E38" s="34" t="s">
        <v>1</v>
      </c>
      <c r="F38" s="59">
        <v>15</v>
      </c>
      <c r="G38" s="82">
        <v>466.1</v>
      </c>
      <c r="H38" s="57" t="s">
        <v>2</v>
      </c>
    </row>
    <row r="39" spans="1:8" ht="22.5" customHeight="1">
      <c r="A39" s="34" t="s">
        <v>0</v>
      </c>
      <c r="B39" s="34">
        <v>36</v>
      </c>
      <c r="C39" s="60">
        <v>40541550</v>
      </c>
      <c r="D39" s="35">
        <v>41058</v>
      </c>
      <c r="E39" s="34" t="s">
        <v>1</v>
      </c>
      <c r="F39" s="59">
        <v>7</v>
      </c>
      <c r="G39" s="82">
        <v>466.1</v>
      </c>
      <c r="H39" s="57" t="s">
        <v>4</v>
      </c>
    </row>
    <row r="40" spans="1:8" ht="22.5" customHeight="1">
      <c r="A40" s="34" t="s">
        <v>0</v>
      </c>
      <c r="B40" s="34">
        <v>37</v>
      </c>
      <c r="C40" s="60">
        <v>40544117</v>
      </c>
      <c r="D40" s="35">
        <v>41051</v>
      </c>
      <c r="E40" s="34" t="s">
        <v>1</v>
      </c>
      <c r="F40" s="59">
        <v>15</v>
      </c>
      <c r="G40" s="82">
        <v>466.1</v>
      </c>
      <c r="H40" s="57" t="s">
        <v>4</v>
      </c>
    </row>
    <row r="41" spans="1:8" ht="22.5" customHeight="1">
      <c r="A41" s="34" t="s">
        <v>0</v>
      </c>
      <c r="B41" s="34">
        <v>39</v>
      </c>
      <c r="C41" s="60">
        <v>40544497</v>
      </c>
      <c r="D41" s="35">
        <v>41050</v>
      </c>
      <c r="E41" s="34" t="s">
        <v>1</v>
      </c>
      <c r="F41" s="59">
        <v>12</v>
      </c>
      <c r="G41" s="82">
        <v>466.1</v>
      </c>
      <c r="H41" s="57" t="s">
        <v>6</v>
      </c>
    </row>
    <row r="42" spans="1:8" ht="22.5" customHeight="1">
      <c r="A42" s="34" t="s">
        <v>0</v>
      </c>
      <c r="B42" s="34">
        <v>40</v>
      </c>
      <c r="C42" s="60">
        <v>40544596</v>
      </c>
      <c r="D42" s="35">
        <v>41059</v>
      </c>
      <c r="E42" s="34" t="s">
        <v>1</v>
      </c>
      <c r="F42" s="59">
        <v>10</v>
      </c>
      <c r="G42" s="82">
        <v>466.1</v>
      </c>
      <c r="H42" s="57" t="s">
        <v>7</v>
      </c>
    </row>
    <row r="43" spans="1:8" ht="22.5" customHeight="1">
      <c r="A43" s="34" t="s">
        <v>0</v>
      </c>
      <c r="B43" s="34">
        <v>41</v>
      </c>
      <c r="C43" s="60">
        <v>40549914</v>
      </c>
      <c r="D43" s="35">
        <v>41051</v>
      </c>
      <c r="E43" s="34" t="s">
        <v>1</v>
      </c>
      <c r="F43" s="59">
        <v>15</v>
      </c>
      <c r="G43" s="82">
        <v>466.1</v>
      </c>
      <c r="H43" s="57" t="s">
        <v>5</v>
      </c>
    </row>
    <row r="44" spans="1:8" ht="22.5" customHeight="1">
      <c r="A44" s="34" t="s">
        <v>0</v>
      </c>
      <c r="B44" s="34">
        <v>42</v>
      </c>
      <c r="C44" s="60">
        <v>40544746</v>
      </c>
      <c r="D44" s="35">
        <v>41050</v>
      </c>
      <c r="E44" s="34" t="s">
        <v>1</v>
      </c>
      <c r="F44" s="59">
        <v>5</v>
      </c>
      <c r="G44" s="82">
        <v>466.1</v>
      </c>
      <c r="H44" s="57" t="s">
        <v>2</v>
      </c>
    </row>
    <row r="45" spans="1:8" ht="22.5" customHeight="1">
      <c r="A45" s="34" t="s">
        <v>0</v>
      </c>
      <c r="B45" s="34">
        <v>44</v>
      </c>
      <c r="C45" s="60">
        <v>40547351</v>
      </c>
      <c r="D45" s="35">
        <v>41044</v>
      </c>
      <c r="E45" s="34" t="s">
        <v>1</v>
      </c>
      <c r="F45" s="59">
        <v>15</v>
      </c>
      <c r="G45" s="82">
        <v>466.1</v>
      </c>
      <c r="H45" s="57" t="s">
        <v>12</v>
      </c>
    </row>
    <row r="46" spans="1:8" ht="22.5" customHeight="1">
      <c r="A46" s="34" t="s">
        <v>0</v>
      </c>
      <c r="B46" s="34">
        <v>45</v>
      </c>
      <c r="C46" s="60">
        <v>40546734</v>
      </c>
      <c r="D46" s="35">
        <v>41044</v>
      </c>
      <c r="E46" s="34" t="s">
        <v>1</v>
      </c>
      <c r="F46" s="59">
        <v>15</v>
      </c>
      <c r="G46" s="82">
        <v>466.1</v>
      </c>
      <c r="H46" s="57" t="s">
        <v>2</v>
      </c>
    </row>
    <row r="47" spans="1:8" ht="22.5" customHeight="1">
      <c r="A47" s="34" t="s">
        <v>0</v>
      </c>
      <c r="B47" s="34">
        <v>46</v>
      </c>
      <c r="C47" s="60">
        <v>40547056</v>
      </c>
      <c r="D47" s="35">
        <v>41044</v>
      </c>
      <c r="E47" s="34" t="s">
        <v>1</v>
      </c>
      <c r="F47" s="59">
        <v>15</v>
      </c>
      <c r="G47" s="82">
        <v>466.1</v>
      </c>
      <c r="H47" s="57" t="s">
        <v>2</v>
      </c>
    </row>
    <row r="48" spans="1:8" ht="22.5" customHeight="1">
      <c r="A48" s="34" t="s">
        <v>0</v>
      </c>
      <c r="B48" s="34">
        <v>47</v>
      </c>
      <c r="C48" s="60">
        <v>40546989</v>
      </c>
      <c r="D48" s="35">
        <v>41044</v>
      </c>
      <c r="E48" s="34" t="s">
        <v>1</v>
      </c>
      <c r="F48" s="59">
        <v>15</v>
      </c>
      <c r="G48" s="82">
        <v>466.1</v>
      </c>
      <c r="H48" s="57" t="s">
        <v>2</v>
      </c>
    </row>
    <row r="49" spans="1:8" ht="22.5" customHeight="1">
      <c r="A49" s="34" t="s">
        <v>0</v>
      </c>
      <c r="B49" s="34">
        <v>48</v>
      </c>
      <c r="C49" s="60">
        <v>40544360</v>
      </c>
      <c r="D49" s="35">
        <v>41032</v>
      </c>
      <c r="E49" s="34" t="s">
        <v>1</v>
      </c>
      <c r="F49" s="59">
        <v>5</v>
      </c>
      <c r="G49" s="82">
        <v>466.1</v>
      </c>
      <c r="H49" s="57" t="s">
        <v>4</v>
      </c>
    </row>
    <row r="50" spans="1:8" ht="22.5" customHeight="1">
      <c r="A50" s="34" t="s">
        <v>0</v>
      </c>
      <c r="B50" s="34">
        <v>49</v>
      </c>
      <c r="C50" s="60">
        <v>40557040</v>
      </c>
      <c r="D50" s="35">
        <v>41060</v>
      </c>
      <c r="E50" s="34" t="s">
        <v>1</v>
      </c>
      <c r="F50" s="59">
        <v>5</v>
      </c>
      <c r="G50" s="82">
        <v>466.1</v>
      </c>
      <c r="H50" s="57" t="s">
        <v>14</v>
      </c>
    </row>
    <row r="51" spans="1:8" ht="22.5" customHeight="1">
      <c r="A51" s="34" t="s">
        <v>0</v>
      </c>
      <c r="B51" s="34">
        <v>50</v>
      </c>
      <c r="C51" s="60">
        <v>40545833</v>
      </c>
      <c r="D51" s="35">
        <v>41058</v>
      </c>
      <c r="E51" s="34" t="s">
        <v>1</v>
      </c>
      <c r="F51" s="59">
        <v>15</v>
      </c>
      <c r="G51" s="82">
        <v>466.1</v>
      </c>
      <c r="H51" s="57" t="s">
        <v>5</v>
      </c>
    </row>
    <row r="52" spans="1:8" ht="22.5" customHeight="1">
      <c r="A52" s="34" t="s">
        <v>0</v>
      </c>
      <c r="B52" s="34">
        <v>51</v>
      </c>
      <c r="C52" s="60">
        <v>40547851</v>
      </c>
      <c r="D52" s="35">
        <v>41047</v>
      </c>
      <c r="E52" s="34" t="s">
        <v>1</v>
      </c>
      <c r="F52" s="59">
        <v>15</v>
      </c>
      <c r="G52" s="82">
        <v>466.1</v>
      </c>
      <c r="H52" s="57" t="s">
        <v>5</v>
      </c>
    </row>
    <row r="53" spans="1:8" ht="22.5" customHeight="1">
      <c r="A53" s="34" t="s">
        <v>0</v>
      </c>
      <c r="B53" s="34">
        <v>52</v>
      </c>
      <c r="C53" s="60">
        <v>40547225</v>
      </c>
      <c r="D53" s="35">
        <v>41044</v>
      </c>
      <c r="E53" s="34" t="s">
        <v>1</v>
      </c>
      <c r="F53" s="59">
        <v>15</v>
      </c>
      <c r="G53" s="82">
        <v>466.1</v>
      </c>
      <c r="H53" s="57" t="s">
        <v>12</v>
      </c>
    </row>
    <row r="54" spans="1:8" ht="22.5" customHeight="1">
      <c r="A54" s="34" t="s">
        <v>0</v>
      </c>
      <c r="B54" s="34">
        <v>53</v>
      </c>
      <c r="C54" s="60">
        <v>40544860</v>
      </c>
      <c r="D54" s="35">
        <v>41032</v>
      </c>
      <c r="E54" s="34" t="s">
        <v>1</v>
      </c>
      <c r="F54" s="59">
        <v>5</v>
      </c>
      <c r="G54" s="82">
        <v>466.1</v>
      </c>
      <c r="H54" s="57" t="s">
        <v>2</v>
      </c>
    </row>
    <row r="55" spans="1:8" ht="22.5" customHeight="1">
      <c r="A55" s="34" t="s">
        <v>0</v>
      </c>
      <c r="B55" s="34">
        <v>54</v>
      </c>
      <c r="C55" s="60">
        <v>40549591</v>
      </c>
      <c r="D55" s="35">
        <v>41040</v>
      </c>
      <c r="E55" s="34" t="s">
        <v>1</v>
      </c>
      <c r="F55" s="59">
        <v>15</v>
      </c>
      <c r="G55" s="82">
        <v>466.1</v>
      </c>
      <c r="H55" s="57" t="s">
        <v>5</v>
      </c>
    </row>
    <row r="56" spans="1:8" ht="22.5" customHeight="1">
      <c r="A56" s="34" t="s">
        <v>0</v>
      </c>
      <c r="B56" s="34">
        <v>55</v>
      </c>
      <c r="C56" s="60">
        <v>40548853</v>
      </c>
      <c r="D56" s="35">
        <v>41047</v>
      </c>
      <c r="E56" s="34" t="s">
        <v>1</v>
      </c>
      <c r="F56" s="59">
        <v>15</v>
      </c>
      <c r="G56" s="82">
        <v>5700</v>
      </c>
      <c r="H56" s="57" t="s">
        <v>8</v>
      </c>
    </row>
    <row r="57" spans="1:8" ht="22.5" customHeight="1">
      <c r="A57" s="34" t="s">
        <v>0</v>
      </c>
      <c r="B57" s="34">
        <v>56</v>
      </c>
      <c r="C57" s="60">
        <v>40549777</v>
      </c>
      <c r="D57" s="35">
        <v>41057</v>
      </c>
      <c r="E57" s="34" t="s">
        <v>1</v>
      </c>
      <c r="F57" s="59">
        <v>15</v>
      </c>
      <c r="G57" s="82">
        <v>466.1</v>
      </c>
      <c r="H57" s="57" t="s">
        <v>12</v>
      </c>
    </row>
    <row r="58" spans="1:8" ht="22.5" customHeight="1">
      <c r="A58" s="34" t="s">
        <v>0</v>
      </c>
      <c r="B58" s="34">
        <v>57</v>
      </c>
      <c r="C58" s="60">
        <v>40548130</v>
      </c>
      <c r="D58" s="35">
        <v>41043</v>
      </c>
      <c r="E58" s="34" t="s">
        <v>1</v>
      </c>
      <c r="F58" s="59">
        <v>7</v>
      </c>
      <c r="G58" s="82">
        <v>466.1</v>
      </c>
      <c r="H58" s="57" t="s">
        <v>8</v>
      </c>
    </row>
    <row r="59" spans="1:8" ht="22.5" customHeight="1">
      <c r="A59" s="34" t="s">
        <v>0</v>
      </c>
      <c r="B59" s="34">
        <v>58</v>
      </c>
      <c r="C59" s="60">
        <v>40548698</v>
      </c>
      <c r="D59" s="35">
        <v>41053</v>
      </c>
      <c r="E59" s="34" t="s">
        <v>1</v>
      </c>
      <c r="F59" s="59">
        <v>7</v>
      </c>
      <c r="G59" s="82">
        <v>466.1</v>
      </c>
      <c r="H59" s="57" t="s">
        <v>12</v>
      </c>
    </row>
    <row r="60" spans="1:8" ht="22.5" customHeight="1">
      <c r="A60" s="34" t="s">
        <v>0</v>
      </c>
      <c r="B60" s="34">
        <v>59</v>
      </c>
      <c r="C60" s="60">
        <v>40551272</v>
      </c>
      <c r="D60" s="35">
        <v>41050</v>
      </c>
      <c r="E60" s="34" t="s">
        <v>1</v>
      </c>
      <c r="F60" s="59">
        <v>5</v>
      </c>
      <c r="G60" s="82">
        <v>466.1</v>
      </c>
      <c r="H60" s="57" t="s">
        <v>14</v>
      </c>
    </row>
    <row r="61" spans="1:8" ht="22.5" customHeight="1">
      <c r="A61" s="34" t="s">
        <v>0</v>
      </c>
      <c r="B61" s="34">
        <v>60</v>
      </c>
      <c r="C61" s="60">
        <v>40551522</v>
      </c>
      <c r="D61" s="35">
        <v>41034</v>
      </c>
      <c r="E61" s="34" t="s">
        <v>1</v>
      </c>
      <c r="F61" s="59">
        <v>15</v>
      </c>
      <c r="G61" s="82">
        <v>466.1</v>
      </c>
      <c r="H61" s="57" t="s">
        <v>2</v>
      </c>
    </row>
    <row r="62" spans="1:8" ht="22.5" customHeight="1">
      <c r="A62" s="34" t="s">
        <v>0</v>
      </c>
      <c r="B62" s="34">
        <v>61</v>
      </c>
      <c r="C62" s="60">
        <v>40549523</v>
      </c>
      <c r="D62" s="35">
        <v>41060</v>
      </c>
      <c r="E62" s="34" t="s">
        <v>1</v>
      </c>
      <c r="F62" s="59">
        <v>10</v>
      </c>
      <c r="G62" s="82">
        <v>466.1</v>
      </c>
      <c r="H62" s="57" t="s">
        <v>4</v>
      </c>
    </row>
    <row r="63" spans="1:8" ht="22.5" customHeight="1">
      <c r="A63" s="34" t="s">
        <v>0</v>
      </c>
      <c r="B63" s="34">
        <v>62</v>
      </c>
      <c r="C63" s="60">
        <v>40551729</v>
      </c>
      <c r="D63" s="35">
        <v>41043</v>
      </c>
      <c r="E63" s="33" t="s">
        <v>1</v>
      </c>
      <c r="F63" s="59">
        <v>15</v>
      </c>
      <c r="G63" s="94">
        <v>466.1</v>
      </c>
      <c r="H63" s="57" t="s">
        <v>12</v>
      </c>
    </row>
    <row r="64" spans="1:8" ht="22.5" customHeight="1">
      <c r="A64" s="34" t="s">
        <v>0</v>
      </c>
      <c r="B64" s="34">
        <v>63</v>
      </c>
      <c r="C64" s="60">
        <v>40551794</v>
      </c>
      <c r="D64" s="35">
        <v>41040</v>
      </c>
      <c r="E64" s="33" t="s">
        <v>1</v>
      </c>
      <c r="F64" s="59">
        <v>15</v>
      </c>
      <c r="G64" s="94">
        <v>466.1</v>
      </c>
      <c r="H64" s="57" t="s">
        <v>5</v>
      </c>
    </row>
    <row r="65" spans="1:8" ht="22.5" customHeight="1">
      <c r="A65" s="34" t="s">
        <v>0</v>
      </c>
      <c r="B65" s="34">
        <v>64</v>
      </c>
      <c r="C65" s="60">
        <v>40550317</v>
      </c>
      <c r="D65" s="35">
        <v>41047</v>
      </c>
      <c r="E65" s="33" t="s">
        <v>1</v>
      </c>
      <c r="F65" s="59">
        <v>10</v>
      </c>
      <c r="G65" s="94">
        <v>466.1</v>
      </c>
      <c r="H65" s="57" t="s">
        <v>213</v>
      </c>
    </row>
    <row r="66" spans="1:8" ht="22.5" customHeight="1">
      <c r="A66" s="34" t="s">
        <v>0</v>
      </c>
      <c r="B66" s="34">
        <v>65</v>
      </c>
      <c r="C66" s="60">
        <v>40549809</v>
      </c>
      <c r="D66" s="35">
        <v>41046</v>
      </c>
      <c r="E66" s="33" t="s">
        <v>1</v>
      </c>
      <c r="F66" s="59">
        <v>15</v>
      </c>
      <c r="G66" s="94">
        <v>466.1</v>
      </c>
      <c r="H66" s="57" t="s">
        <v>213</v>
      </c>
    </row>
    <row r="67" spans="1:8" ht="22.5" customHeight="1">
      <c r="A67" s="34" t="s">
        <v>0</v>
      </c>
      <c r="B67" s="34">
        <v>66</v>
      </c>
      <c r="C67" s="60">
        <v>40554161</v>
      </c>
      <c r="D67" s="35">
        <v>41058</v>
      </c>
      <c r="E67" s="33" t="s">
        <v>1</v>
      </c>
      <c r="F67" s="59">
        <v>6</v>
      </c>
      <c r="G67" s="94">
        <v>466.1</v>
      </c>
      <c r="H67" s="57" t="s">
        <v>9</v>
      </c>
    </row>
    <row r="68" spans="1:8" ht="22.5" customHeight="1">
      <c r="A68" s="34" t="s">
        <v>0</v>
      </c>
      <c r="B68" s="34">
        <v>67</v>
      </c>
      <c r="C68" s="60">
        <v>40551664</v>
      </c>
      <c r="D68" s="35">
        <v>41047</v>
      </c>
      <c r="E68" s="33" t="s">
        <v>1</v>
      </c>
      <c r="F68" s="59">
        <v>5</v>
      </c>
      <c r="G68" s="94">
        <v>466.1</v>
      </c>
      <c r="H68" s="57" t="s">
        <v>7</v>
      </c>
    </row>
    <row r="69" spans="1:8" ht="22.5" customHeight="1">
      <c r="A69" s="34" t="s">
        <v>0</v>
      </c>
      <c r="B69" s="34">
        <v>68</v>
      </c>
      <c r="C69" s="60">
        <v>40553958</v>
      </c>
      <c r="D69" s="35">
        <v>41059</v>
      </c>
      <c r="E69" s="33" t="s">
        <v>1</v>
      </c>
      <c r="F69" s="59">
        <v>13.4</v>
      </c>
      <c r="G69" s="94">
        <v>466.1</v>
      </c>
      <c r="H69" s="57" t="s">
        <v>15</v>
      </c>
    </row>
    <row r="70" spans="1:8" ht="22.5" customHeight="1">
      <c r="A70" s="34" t="s">
        <v>0</v>
      </c>
      <c r="B70" s="34">
        <v>69</v>
      </c>
      <c r="C70" s="60">
        <v>40552228</v>
      </c>
      <c r="D70" s="35">
        <v>41057</v>
      </c>
      <c r="E70" s="33" t="s">
        <v>1</v>
      </c>
      <c r="F70" s="59">
        <v>8</v>
      </c>
      <c r="G70" s="94">
        <v>466.1</v>
      </c>
      <c r="H70" s="57" t="s">
        <v>2</v>
      </c>
    </row>
    <row r="71" spans="1:8" ht="22.5" customHeight="1">
      <c r="A71" s="34" t="s">
        <v>0</v>
      </c>
      <c r="B71" s="34">
        <v>70</v>
      </c>
      <c r="C71" s="60">
        <v>40552415</v>
      </c>
      <c r="D71" s="35">
        <v>41046</v>
      </c>
      <c r="E71" s="33" t="s">
        <v>1</v>
      </c>
      <c r="F71" s="59">
        <v>6</v>
      </c>
      <c r="G71" s="94">
        <v>466.1</v>
      </c>
      <c r="H71" s="57" t="s">
        <v>9</v>
      </c>
    </row>
    <row r="72" spans="1:8" ht="22.5" customHeight="1">
      <c r="A72" s="34" t="s">
        <v>0</v>
      </c>
      <c r="B72" s="34">
        <v>71</v>
      </c>
      <c r="C72" s="60">
        <v>40554707</v>
      </c>
      <c r="D72" s="35">
        <v>41046</v>
      </c>
      <c r="E72" s="33" t="s">
        <v>3</v>
      </c>
      <c r="F72" s="59">
        <v>60</v>
      </c>
      <c r="G72" s="94">
        <v>7200</v>
      </c>
      <c r="H72" s="57" t="s">
        <v>13</v>
      </c>
    </row>
    <row r="73" spans="1:8" ht="22.5" customHeight="1">
      <c r="A73" s="34" t="s">
        <v>0</v>
      </c>
      <c r="B73" s="34">
        <v>72</v>
      </c>
      <c r="C73" s="60">
        <v>40556523</v>
      </c>
      <c r="D73" s="35">
        <v>41050</v>
      </c>
      <c r="E73" s="33" t="s">
        <v>1</v>
      </c>
      <c r="F73" s="59">
        <v>15</v>
      </c>
      <c r="G73" s="94">
        <v>466.1</v>
      </c>
      <c r="H73" s="57" t="s">
        <v>8</v>
      </c>
    </row>
    <row r="74" spans="1:8" ht="22.5" customHeight="1">
      <c r="A74" s="34" t="s">
        <v>0</v>
      </c>
      <c r="B74" s="34">
        <v>74</v>
      </c>
      <c r="C74" s="60">
        <v>40555154</v>
      </c>
      <c r="D74" s="35">
        <v>41043</v>
      </c>
      <c r="E74" s="33" t="s">
        <v>1</v>
      </c>
      <c r="F74" s="59">
        <v>7</v>
      </c>
      <c r="G74" s="94">
        <v>466.1</v>
      </c>
      <c r="H74" s="57" t="s">
        <v>8</v>
      </c>
    </row>
    <row r="75" spans="1:8" ht="22.5" customHeight="1">
      <c r="A75" s="34" t="s">
        <v>0</v>
      </c>
      <c r="B75" s="34">
        <v>75</v>
      </c>
      <c r="C75" s="60">
        <v>40558116</v>
      </c>
      <c r="D75" s="35">
        <v>41054</v>
      </c>
      <c r="E75" s="33" t="s">
        <v>1</v>
      </c>
      <c r="F75" s="59">
        <v>5</v>
      </c>
      <c r="G75" s="94">
        <v>466.1</v>
      </c>
      <c r="H75" s="57" t="s">
        <v>4</v>
      </c>
    </row>
    <row r="76" spans="1:8" ht="22.5" customHeight="1">
      <c r="A76" s="34" t="s">
        <v>0</v>
      </c>
      <c r="B76" s="34">
        <v>76</v>
      </c>
      <c r="C76" s="60">
        <v>40558524</v>
      </c>
      <c r="D76" s="35">
        <v>41053</v>
      </c>
      <c r="E76" s="33" t="s">
        <v>1</v>
      </c>
      <c r="F76" s="59">
        <v>10</v>
      </c>
      <c r="G76" s="94">
        <v>466.1</v>
      </c>
      <c r="H76" s="57" t="s">
        <v>213</v>
      </c>
    </row>
    <row r="77" spans="1:8" ht="22.5" customHeight="1">
      <c r="A77" s="34" t="s">
        <v>0</v>
      </c>
      <c r="B77" s="34">
        <v>77</v>
      </c>
      <c r="C77" s="60">
        <v>40558638</v>
      </c>
      <c r="D77" s="35">
        <v>41053</v>
      </c>
      <c r="E77" s="33" t="s">
        <v>1</v>
      </c>
      <c r="F77" s="59">
        <v>15</v>
      </c>
      <c r="G77" s="94">
        <v>466.1</v>
      </c>
      <c r="H77" s="57" t="s">
        <v>5</v>
      </c>
    </row>
    <row r="78" spans="1:8" ht="22.5" customHeight="1">
      <c r="A78" s="34" t="s">
        <v>0</v>
      </c>
      <c r="B78" s="34">
        <v>78</v>
      </c>
      <c r="C78" s="60">
        <v>40558971</v>
      </c>
      <c r="D78" s="35">
        <v>41060</v>
      </c>
      <c r="E78" s="33" t="s">
        <v>1</v>
      </c>
      <c r="F78" s="59">
        <v>7</v>
      </c>
      <c r="G78" s="94">
        <v>466.1</v>
      </c>
      <c r="H78" s="57" t="s">
        <v>2</v>
      </c>
    </row>
    <row r="79" spans="1:8" ht="22.5" customHeight="1">
      <c r="A79" s="34" t="s">
        <v>0</v>
      </c>
      <c r="B79" s="34">
        <v>79</v>
      </c>
      <c r="C79" s="60">
        <v>40559053</v>
      </c>
      <c r="D79" s="35">
        <v>41060</v>
      </c>
      <c r="E79" s="33" t="s">
        <v>1</v>
      </c>
      <c r="F79" s="59">
        <v>12</v>
      </c>
      <c r="G79" s="94">
        <v>466.1</v>
      </c>
      <c r="H79" s="57" t="s">
        <v>2</v>
      </c>
    </row>
    <row r="80" spans="1:8" ht="22.5" customHeight="1">
      <c r="A80" s="34" t="s">
        <v>0</v>
      </c>
      <c r="B80" s="34">
        <v>80</v>
      </c>
      <c r="C80" s="60">
        <v>40551587</v>
      </c>
      <c r="D80" s="35">
        <v>41059</v>
      </c>
      <c r="E80" s="33" t="s">
        <v>1</v>
      </c>
      <c r="F80" s="59">
        <v>12</v>
      </c>
      <c r="G80" s="94">
        <v>466.1</v>
      </c>
      <c r="H80" s="57" t="s">
        <v>8</v>
      </c>
    </row>
    <row r="81" spans="1:8" ht="22.5" customHeight="1">
      <c r="A81" s="34" t="s">
        <v>0</v>
      </c>
      <c r="B81" s="34">
        <v>81</v>
      </c>
      <c r="C81" s="60">
        <v>40555516</v>
      </c>
      <c r="D81" s="35">
        <v>41047</v>
      </c>
      <c r="E81" s="33" t="s">
        <v>1</v>
      </c>
      <c r="F81" s="59">
        <v>15</v>
      </c>
      <c r="G81" s="94">
        <v>466.1</v>
      </c>
      <c r="H81" s="57" t="s">
        <v>12</v>
      </c>
    </row>
    <row r="82" spans="1:8" ht="22.5" customHeight="1">
      <c r="A82" s="34" t="s">
        <v>0</v>
      </c>
      <c r="B82" s="34">
        <v>82</v>
      </c>
      <c r="C82" s="60">
        <v>40560509</v>
      </c>
      <c r="D82" s="35">
        <v>41052</v>
      </c>
      <c r="E82" s="58" t="s">
        <v>1</v>
      </c>
      <c r="F82" s="59">
        <v>83</v>
      </c>
      <c r="G82" s="94">
        <v>19090</v>
      </c>
      <c r="H82" s="57" t="s">
        <v>213</v>
      </c>
    </row>
    <row r="83" spans="1:8" ht="22.5" customHeight="1">
      <c r="A83" s="34" t="s">
        <v>0</v>
      </c>
      <c r="B83" s="34">
        <v>83</v>
      </c>
      <c r="C83" s="60">
        <v>40562788</v>
      </c>
      <c r="D83" s="35">
        <v>41060</v>
      </c>
      <c r="E83" s="58" t="s">
        <v>1</v>
      </c>
      <c r="F83" s="59">
        <v>15</v>
      </c>
      <c r="G83" s="94">
        <v>466.1</v>
      </c>
      <c r="H83" s="57" t="s">
        <v>2</v>
      </c>
    </row>
    <row r="84" spans="1:8" ht="22.5" customHeight="1">
      <c r="A84" s="34" t="s">
        <v>0</v>
      </c>
      <c r="B84" s="34">
        <v>84</v>
      </c>
      <c r="C84" s="60">
        <v>40562504</v>
      </c>
      <c r="D84" s="35">
        <v>41060</v>
      </c>
      <c r="E84" s="58" t="s">
        <v>1</v>
      </c>
      <c r="F84" s="59">
        <v>15</v>
      </c>
      <c r="G84" s="94">
        <v>466.1</v>
      </c>
      <c r="H84" s="57" t="s">
        <v>2</v>
      </c>
    </row>
    <row r="85" spans="1:8" ht="22.5" customHeight="1">
      <c r="A85" s="34" t="s">
        <v>0</v>
      </c>
      <c r="B85" s="34">
        <v>85</v>
      </c>
      <c r="C85" s="60">
        <v>40560158</v>
      </c>
      <c r="D85" s="35">
        <v>41052</v>
      </c>
      <c r="E85" s="58" t="s">
        <v>3</v>
      </c>
      <c r="F85" s="59">
        <v>50</v>
      </c>
      <c r="G85" s="94">
        <v>6000</v>
      </c>
      <c r="H85" s="57" t="s">
        <v>4</v>
      </c>
    </row>
    <row r="86" spans="1:8" ht="22.5" customHeight="1">
      <c r="A86" s="34" t="s">
        <v>0</v>
      </c>
      <c r="B86" s="34">
        <v>86</v>
      </c>
      <c r="C86" s="60">
        <v>40564029</v>
      </c>
      <c r="D86" s="35">
        <v>41059</v>
      </c>
      <c r="E86" s="58" t="s">
        <v>1</v>
      </c>
      <c r="F86" s="59">
        <v>8</v>
      </c>
      <c r="G86" s="94">
        <v>466.1</v>
      </c>
      <c r="H86" s="57" t="s">
        <v>7</v>
      </c>
    </row>
    <row r="87" spans="1:8" ht="22.5" customHeight="1">
      <c r="A87" s="34" t="s">
        <v>0</v>
      </c>
      <c r="B87" s="34">
        <v>87</v>
      </c>
      <c r="C87" s="60">
        <v>40566324</v>
      </c>
      <c r="D87" s="35">
        <v>41060</v>
      </c>
      <c r="E87" s="58" t="s">
        <v>1</v>
      </c>
      <c r="F87" s="59">
        <v>0.24</v>
      </c>
      <c r="G87" s="94">
        <v>466.1</v>
      </c>
      <c r="H87" s="57" t="s">
        <v>213</v>
      </c>
    </row>
    <row r="88" spans="1:8" ht="22.5" customHeight="1">
      <c r="A88" s="34" t="s">
        <v>0</v>
      </c>
      <c r="B88" s="34">
        <v>88</v>
      </c>
      <c r="C88" s="60">
        <v>40514986</v>
      </c>
      <c r="D88" s="35">
        <v>41031</v>
      </c>
      <c r="E88" s="58" t="s">
        <v>1</v>
      </c>
      <c r="F88" s="59">
        <v>8</v>
      </c>
      <c r="G88" s="94">
        <v>466.1</v>
      </c>
      <c r="H88" s="57" t="s">
        <v>213</v>
      </c>
    </row>
    <row r="89" spans="1:8" ht="22.5" customHeight="1">
      <c r="A89" s="34" t="s">
        <v>0</v>
      </c>
      <c r="B89" s="34">
        <v>89</v>
      </c>
      <c r="C89" s="60">
        <v>40530785</v>
      </c>
      <c r="D89" s="35">
        <v>41054</v>
      </c>
      <c r="E89" s="58" t="s">
        <v>1</v>
      </c>
      <c r="F89" s="59">
        <v>7</v>
      </c>
      <c r="G89" s="94">
        <v>466.1</v>
      </c>
      <c r="H89" s="57" t="s">
        <v>153</v>
      </c>
    </row>
    <row r="90" spans="1:8" ht="22.5" customHeight="1">
      <c r="A90" s="34" t="s">
        <v>0</v>
      </c>
      <c r="B90" s="34">
        <v>90</v>
      </c>
      <c r="C90" s="60">
        <v>40533337</v>
      </c>
      <c r="D90" s="35">
        <v>41034</v>
      </c>
      <c r="E90" s="58" t="s">
        <v>1</v>
      </c>
      <c r="F90" s="59">
        <v>8</v>
      </c>
      <c r="G90" s="94">
        <v>466.1</v>
      </c>
      <c r="H90" s="57" t="s">
        <v>39</v>
      </c>
    </row>
    <row r="91" spans="1:8" ht="22.5" customHeight="1">
      <c r="A91" s="34" t="s">
        <v>0</v>
      </c>
      <c r="B91" s="34">
        <v>91</v>
      </c>
      <c r="C91" s="60">
        <v>40537102</v>
      </c>
      <c r="D91" s="35">
        <v>41039</v>
      </c>
      <c r="E91" s="58" t="s">
        <v>1</v>
      </c>
      <c r="F91" s="59">
        <v>6</v>
      </c>
      <c r="G91" s="94">
        <v>466.1</v>
      </c>
      <c r="H91" s="57" t="s">
        <v>154</v>
      </c>
    </row>
    <row r="92" spans="1:8" ht="22.5" customHeight="1">
      <c r="A92" s="34" t="s">
        <v>0</v>
      </c>
      <c r="B92" s="34">
        <v>92</v>
      </c>
      <c r="C92" s="60">
        <v>40532498</v>
      </c>
      <c r="D92" s="35">
        <v>41033</v>
      </c>
      <c r="E92" s="58" t="s">
        <v>1</v>
      </c>
      <c r="F92" s="59">
        <v>15</v>
      </c>
      <c r="G92" s="94">
        <v>466.1</v>
      </c>
      <c r="H92" s="57" t="s">
        <v>38</v>
      </c>
    </row>
    <row r="93" spans="1:8" ht="22.5" customHeight="1">
      <c r="A93" s="34" t="s">
        <v>0</v>
      </c>
      <c r="B93" s="34">
        <v>93</v>
      </c>
      <c r="C93" s="60">
        <v>40541477</v>
      </c>
      <c r="D93" s="35">
        <v>41030</v>
      </c>
      <c r="E93" s="58" t="s">
        <v>1</v>
      </c>
      <c r="F93" s="59">
        <v>10</v>
      </c>
      <c r="G93" s="94">
        <v>466.1</v>
      </c>
      <c r="H93" s="57" t="s">
        <v>155</v>
      </c>
    </row>
    <row r="94" spans="1:8" ht="22.5" customHeight="1">
      <c r="A94" s="34" t="s">
        <v>0</v>
      </c>
      <c r="B94" s="34">
        <v>94</v>
      </c>
      <c r="C94" s="60">
        <v>40541444</v>
      </c>
      <c r="D94" s="35">
        <v>41030</v>
      </c>
      <c r="E94" s="58" t="s">
        <v>1</v>
      </c>
      <c r="F94" s="95">
        <v>10</v>
      </c>
      <c r="G94" s="94">
        <v>466.1</v>
      </c>
      <c r="H94" s="57" t="s">
        <v>155</v>
      </c>
    </row>
    <row r="95" spans="1:8" ht="22.5" customHeight="1">
      <c r="A95" s="34" t="s">
        <v>0</v>
      </c>
      <c r="B95" s="34">
        <v>95</v>
      </c>
      <c r="C95" s="60">
        <v>40544400</v>
      </c>
      <c r="D95" s="35">
        <v>41033</v>
      </c>
      <c r="E95" s="58" t="s">
        <v>1</v>
      </c>
      <c r="F95" s="59">
        <v>15</v>
      </c>
      <c r="G95" s="94">
        <v>466.1</v>
      </c>
      <c r="H95" s="57" t="s">
        <v>156</v>
      </c>
    </row>
    <row r="96" spans="1:8" ht="22.5" customHeight="1">
      <c r="A96" s="34" t="s">
        <v>0</v>
      </c>
      <c r="B96" s="34">
        <v>96</v>
      </c>
      <c r="C96" s="60">
        <v>40541511</v>
      </c>
      <c r="D96" s="35">
        <v>41047</v>
      </c>
      <c r="E96" s="58" t="s">
        <v>1</v>
      </c>
      <c r="F96" s="59">
        <v>4</v>
      </c>
      <c r="G96" s="94">
        <v>466.1</v>
      </c>
      <c r="H96" s="57" t="s">
        <v>28</v>
      </c>
    </row>
    <row r="97" spans="1:8" ht="22.5" customHeight="1">
      <c r="A97" s="34" t="s">
        <v>0</v>
      </c>
      <c r="B97" s="34">
        <v>97</v>
      </c>
      <c r="C97" s="60">
        <v>40544899</v>
      </c>
      <c r="D97" s="35">
        <v>41031</v>
      </c>
      <c r="E97" s="58" t="s">
        <v>3</v>
      </c>
      <c r="F97" s="59">
        <v>32.6</v>
      </c>
      <c r="G97" s="94">
        <v>7498</v>
      </c>
      <c r="H97" s="57" t="s">
        <v>157</v>
      </c>
    </row>
    <row r="98" spans="1:8" ht="22.5" customHeight="1">
      <c r="A98" s="34" t="s">
        <v>0</v>
      </c>
      <c r="B98" s="34">
        <v>98</v>
      </c>
      <c r="C98" s="60">
        <v>40547724</v>
      </c>
      <c r="D98" s="35">
        <v>41033</v>
      </c>
      <c r="E98" s="58" t="s">
        <v>1</v>
      </c>
      <c r="F98" s="59">
        <v>12</v>
      </c>
      <c r="G98" s="94">
        <v>466.1</v>
      </c>
      <c r="H98" s="57" t="s">
        <v>158</v>
      </c>
    </row>
    <row r="99" spans="1:8" ht="22.5" customHeight="1">
      <c r="A99" s="34" t="s">
        <v>0</v>
      </c>
      <c r="B99" s="34">
        <v>99</v>
      </c>
      <c r="C99" s="60">
        <v>40550287</v>
      </c>
      <c r="D99" s="35">
        <v>41034</v>
      </c>
      <c r="E99" s="58" t="s">
        <v>1</v>
      </c>
      <c r="F99" s="59">
        <v>5</v>
      </c>
      <c r="G99" s="94">
        <v>466.1</v>
      </c>
      <c r="H99" s="57" t="s">
        <v>159</v>
      </c>
    </row>
    <row r="100" spans="1:8" ht="22.5" customHeight="1">
      <c r="A100" s="34" t="s">
        <v>0</v>
      </c>
      <c r="B100" s="34">
        <v>100</v>
      </c>
      <c r="C100" s="60">
        <v>40544387</v>
      </c>
      <c r="D100" s="35">
        <v>41034</v>
      </c>
      <c r="E100" s="58" t="s">
        <v>1</v>
      </c>
      <c r="F100" s="59">
        <v>6.3</v>
      </c>
      <c r="G100" s="94">
        <v>466.1</v>
      </c>
      <c r="H100" s="57" t="s">
        <v>160</v>
      </c>
    </row>
    <row r="101" spans="1:8" ht="22.5" customHeight="1">
      <c r="A101" s="34" t="s">
        <v>0</v>
      </c>
      <c r="B101" s="34">
        <v>101</v>
      </c>
      <c r="C101" s="60">
        <v>40548020</v>
      </c>
      <c r="D101" s="35">
        <v>41044</v>
      </c>
      <c r="E101" s="58" t="s">
        <v>1</v>
      </c>
      <c r="F101" s="59">
        <v>25</v>
      </c>
      <c r="G101" s="94">
        <v>3000</v>
      </c>
      <c r="H101" s="57" t="s">
        <v>200</v>
      </c>
    </row>
    <row r="102" spans="1:8" ht="22.5" customHeight="1">
      <c r="A102" s="34" t="s">
        <v>0</v>
      </c>
      <c r="B102" s="34">
        <v>102</v>
      </c>
      <c r="C102" s="60">
        <v>40544534</v>
      </c>
      <c r="D102" s="35">
        <v>41044</v>
      </c>
      <c r="E102" s="58" t="s">
        <v>1</v>
      </c>
      <c r="F102" s="59">
        <v>25</v>
      </c>
      <c r="G102" s="94">
        <v>148119.15</v>
      </c>
      <c r="H102" s="57" t="s">
        <v>25</v>
      </c>
    </row>
    <row r="103" spans="1:8" ht="22.5" customHeight="1">
      <c r="A103" s="34" t="s">
        <v>0</v>
      </c>
      <c r="B103" s="34">
        <v>103</v>
      </c>
      <c r="C103" s="60">
        <v>40550172</v>
      </c>
      <c r="D103" s="35">
        <v>41033</v>
      </c>
      <c r="E103" s="58" t="s">
        <v>1</v>
      </c>
      <c r="F103" s="59">
        <v>8.5</v>
      </c>
      <c r="G103" s="94">
        <v>466.1</v>
      </c>
      <c r="H103" s="57" t="s">
        <v>161</v>
      </c>
    </row>
    <row r="104" spans="1:8" ht="22.5" customHeight="1">
      <c r="A104" s="34" t="s">
        <v>0</v>
      </c>
      <c r="B104" s="34">
        <v>104</v>
      </c>
      <c r="C104" s="60">
        <v>40549971</v>
      </c>
      <c r="D104" s="35">
        <v>41032</v>
      </c>
      <c r="E104" s="58" t="s">
        <v>1</v>
      </c>
      <c r="F104" s="59">
        <v>5</v>
      </c>
      <c r="G104" s="94">
        <v>466.1</v>
      </c>
      <c r="H104" s="57" t="s">
        <v>153</v>
      </c>
    </row>
    <row r="105" spans="1:8" ht="22.5" customHeight="1">
      <c r="A105" s="34" t="s">
        <v>0</v>
      </c>
      <c r="B105" s="34">
        <v>105</v>
      </c>
      <c r="C105" s="60">
        <v>40550352</v>
      </c>
      <c r="D105" s="35">
        <v>41033</v>
      </c>
      <c r="E105" s="58" t="s">
        <v>1</v>
      </c>
      <c r="F105" s="59">
        <v>15</v>
      </c>
      <c r="G105" s="94">
        <v>466.1</v>
      </c>
      <c r="H105" s="57" t="s">
        <v>162</v>
      </c>
    </row>
    <row r="106" spans="1:8" ht="22.5" customHeight="1">
      <c r="A106" s="34" t="s">
        <v>0</v>
      </c>
      <c r="B106" s="34">
        <v>106</v>
      </c>
      <c r="C106" s="60">
        <v>40550602</v>
      </c>
      <c r="D106" s="35">
        <v>41040</v>
      </c>
      <c r="E106" s="58" t="s">
        <v>1</v>
      </c>
      <c r="F106" s="59">
        <v>15</v>
      </c>
      <c r="G106" s="94">
        <v>466.1</v>
      </c>
      <c r="H106" s="57" t="s">
        <v>163</v>
      </c>
    </row>
    <row r="107" spans="1:8" ht="22.5" customHeight="1">
      <c r="A107" s="34" t="s">
        <v>0</v>
      </c>
      <c r="B107" s="34">
        <v>107</v>
      </c>
      <c r="C107" s="60">
        <v>40548373</v>
      </c>
      <c r="D107" s="35">
        <v>41039</v>
      </c>
      <c r="E107" s="58" t="s">
        <v>1</v>
      </c>
      <c r="F107" s="59">
        <v>8</v>
      </c>
      <c r="G107" s="94">
        <v>466.1</v>
      </c>
      <c r="H107" s="57" t="s">
        <v>212</v>
      </c>
    </row>
    <row r="108" spans="1:8" ht="22.5" customHeight="1">
      <c r="A108" s="34" t="s">
        <v>0</v>
      </c>
      <c r="B108" s="34">
        <v>108</v>
      </c>
      <c r="C108" s="60">
        <v>40550347</v>
      </c>
      <c r="D108" s="35">
        <v>41039</v>
      </c>
      <c r="E108" s="58" t="s">
        <v>1</v>
      </c>
      <c r="F108" s="59">
        <v>14.5</v>
      </c>
      <c r="G108" s="94">
        <v>466.1</v>
      </c>
      <c r="H108" s="57" t="s">
        <v>163</v>
      </c>
    </row>
    <row r="109" spans="1:8" ht="22.5" customHeight="1">
      <c r="A109" s="34" t="s">
        <v>0</v>
      </c>
      <c r="B109" s="34">
        <v>109</v>
      </c>
      <c r="C109" s="60">
        <v>40549471</v>
      </c>
      <c r="D109" s="35">
        <v>41033</v>
      </c>
      <c r="E109" s="58" t="s">
        <v>1</v>
      </c>
      <c r="F109" s="59">
        <v>5</v>
      </c>
      <c r="G109" s="94">
        <v>466.1</v>
      </c>
      <c r="H109" s="57" t="s">
        <v>28</v>
      </c>
    </row>
    <row r="110" spans="1:8" ht="22.5" customHeight="1">
      <c r="A110" s="34" t="s">
        <v>0</v>
      </c>
      <c r="B110" s="34">
        <v>110</v>
      </c>
      <c r="C110" s="60">
        <v>40549546</v>
      </c>
      <c r="D110" s="35">
        <v>41033</v>
      </c>
      <c r="E110" s="58" t="s">
        <v>1</v>
      </c>
      <c r="F110" s="59">
        <v>15</v>
      </c>
      <c r="G110" s="94">
        <v>466.1</v>
      </c>
      <c r="H110" s="57" t="s">
        <v>27</v>
      </c>
    </row>
    <row r="111" spans="1:8" ht="22.5" customHeight="1">
      <c r="A111" s="34" t="s">
        <v>0</v>
      </c>
      <c r="B111" s="34">
        <v>111</v>
      </c>
      <c r="C111" s="60">
        <v>40550336</v>
      </c>
      <c r="D111" s="35">
        <v>41033</v>
      </c>
      <c r="E111" s="58" t="s">
        <v>1</v>
      </c>
      <c r="F111" s="59">
        <v>3</v>
      </c>
      <c r="G111" s="94">
        <v>466.1</v>
      </c>
      <c r="H111" s="57" t="s">
        <v>164</v>
      </c>
    </row>
    <row r="112" spans="1:8" ht="22.5" customHeight="1">
      <c r="A112" s="34" t="s">
        <v>0</v>
      </c>
      <c r="B112" s="34">
        <v>112</v>
      </c>
      <c r="C112" s="60">
        <v>40549478</v>
      </c>
      <c r="D112" s="35">
        <v>41043</v>
      </c>
      <c r="E112" s="58" t="s">
        <v>1</v>
      </c>
      <c r="F112" s="59">
        <v>10</v>
      </c>
      <c r="G112" s="94">
        <v>466.1</v>
      </c>
      <c r="H112" s="57" t="s">
        <v>25</v>
      </c>
    </row>
    <row r="113" spans="1:8" ht="22.5" customHeight="1">
      <c r="A113" s="34" t="s">
        <v>0</v>
      </c>
      <c r="B113" s="34">
        <v>113</v>
      </c>
      <c r="C113" s="60">
        <v>40549192</v>
      </c>
      <c r="D113" s="35">
        <v>41039</v>
      </c>
      <c r="E113" s="58" t="s">
        <v>1</v>
      </c>
      <c r="F113" s="59">
        <v>15</v>
      </c>
      <c r="G113" s="94">
        <v>466.1</v>
      </c>
      <c r="H113" s="57" t="s">
        <v>162</v>
      </c>
    </row>
    <row r="114" spans="1:8" ht="22.5" customHeight="1">
      <c r="A114" s="34" t="s">
        <v>0</v>
      </c>
      <c r="B114" s="34">
        <v>114</v>
      </c>
      <c r="C114" s="60">
        <v>40549695</v>
      </c>
      <c r="D114" s="35">
        <v>41033</v>
      </c>
      <c r="E114" s="58" t="s">
        <v>1</v>
      </c>
      <c r="F114" s="59">
        <v>7</v>
      </c>
      <c r="G114" s="94">
        <v>466.1</v>
      </c>
      <c r="H114" s="57" t="s">
        <v>153</v>
      </c>
    </row>
    <row r="115" spans="1:8" ht="22.5" customHeight="1">
      <c r="A115" s="34" t="s">
        <v>0</v>
      </c>
      <c r="B115" s="34">
        <v>115</v>
      </c>
      <c r="C115" s="60">
        <v>40551600</v>
      </c>
      <c r="D115" s="35">
        <v>41031</v>
      </c>
      <c r="E115" s="58" t="s">
        <v>1</v>
      </c>
      <c r="F115" s="59">
        <v>15</v>
      </c>
      <c r="G115" s="94">
        <v>466.1</v>
      </c>
      <c r="H115" s="57" t="s">
        <v>165</v>
      </c>
    </row>
    <row r="116" spans="1:8" ht="22.5" customHeight="1">
      <c r="A116" s="34" t="s">
        <v>0</v>
      </c>
      <c r="B116" s="34">
        <v>116</v>
      </c>
      <c r="C116" s="60">
        <v>40549989</v>
      </c>
      <c r="D116" s="35">
        <v>41050</v>
      </c>
      <c r="E116" s="58" t="s">
        <v>1</v>
      </c>
      <c r="F116" s="59">
        <v>15</v>
      </c>
      <c r="G116" s="94">
        <v>466.1</v>
      </c>
      <c r="H116" s="57" t="s">
        <v>166</v>
      </c>
    </row>
    <row r="117" spans="1:8" ht="22.5" customHeight="1">
      <c r="A117" s="34" t="s">
        <v>0</v>
      </c>
      <c r="B117" s="34">
        <v>117</v>
      </c>
      <c r="C117" s="60">
        <v>40548498</v>
      </c>
      <c r="D117" s="35">
        <v>41033</v>
      </c>
      <c r="E117" s="58" t="s">
        <v>1</v>
      </c>
      <c r="F117" s="59">
        <v>7</v>
      </c>
      <c r="G117" s="94">
        <v>466.1</v>
      </c>
      <c r="H117" s="57" t="s">
        <v>155</v>
      </c>
    </row>
    <row r="118" spans="1:8" ht="22.5" customHeight="1">
      <c r="A118" s="34" t="s">
        <v>0</v>
      </c>
      <c r="B118" s="34">
        <v>118</v>
      </c>
      <c r="C118" s="60">
        <v>40549468</v>
      </c>
      <c r="D118" s="35">
        <v>41039</v>
      </c>
      <c r="E118" s="58" t="s">
        <v>1</v>
      </c>
      <c r="F118" s="59">
        <v>6.5</v>
      </c>
      <c r="G118" s="94">
        <v>466.1</v>
      </c>
      <c r="H118" s="57" t="s">
        <v>167</v>
      </c>
    </row>
    <row r="119" spans="1:8" ht="22.5" customHeight="1">
      <c r="A119" s="34" t="s">
        <v>0</v>
      </c>
      <c r="B119" s="34">
        <v>119</v>
      </c>
      <c r="C119" s="60">
        <v>40549223</v>
      </c>
      <c r="D119" s="35">
        <v>41033</v>
      </c>
      <c r="E119" s="58" t="s">
        <v>1</v>
      </c>
      <c r="F119" s="59">
        <v>7</v>
      </c>
      <c r="G119" s="94">
        <v>466.1</v>
      </c>
      <c r="H119" s="57" t="s">
        <v>165</v>
      </c>
    </row>
    <row r="120" spans="1:8" ht="22.5" customHeight="1">
      <c r="A120" s="34" t="s">
        <v>0</v>
      </c>
      <c r="B120" s="34">
        <v>120</v>
      </c>
      <c r="C120" s="60">
        <v>40548872</v>
      </c>
      <c r="D120" s="35">
        <v>41032</v>
      </c>
      <c r="E120" s="58" t="s">
        <v>1</v>
      </c>
      <c r="F120" s="59">
        <v>15</v>
      </c>
      <c r="G120" s="94">
        <v>466.1</v>
      </c>
      <c r="H120" s="57" t="s">
        <v>165</v>
      </c>
    </row>
    <row r="121" spans="1:8" ht="22.5" customHeight="1">
      <c r="A121" s="34" t="s">
        <v>0</v>
      </c>
      <c r="B121" s="34">
        <v>121</v>
      </c>
      <c r="C121" s="60">
        <v>40549449</v>
      </c>
      <c r="D121" s="35">
        <v>41032</v>
      </c>
      <c r="E121" s="58" t="s">
        <v>1</v>
      </c>
      <c r="F121" s="59">
        <v>12</v>
      </c>
      <c r="G121" s="94">
        <v>466.1</v>
      </c>
      <c r="H121" s="57" t="s">
        <v>103</v>
      </c>
    </row>
    <row r="122" spans="1:8" ht="22.5" customHeight="1">
      <c r="A122" s="34" t="s">
        <v>0</v>
      </c>
      <c r="B122" s="34">
        <v>122</v>
      </c>
      <c r="C122" s="60">
        <v>40544809</v>
      </c>
      <c r="D122" s="35">
        <v>41044</v>
      </c>
      <c r="E122" s="58" t="s">
        <v>1</v>
      </c>
      <c r="F122" s="59">
        <v>15</v>
      </c>
      <c r="G122" s="94">
        <v>466.1</v>
      </c>
      <c r="H122" s="57" t="s">
        <v>39</v>
      </c>
    </row>
    <row r="123" spans="1:8" ht="22.5" customHeight="1">
      <c r="A123" s="34" t="s">
        <v>0</v>
      </c>
      <c r="B123" s="34">
        <v>123</v>
      </c>
      <c r="C123" s="60">
        <v>40544785</v>
      </c>
      <c r="D123" s="35">
        <v>41044</v>
      </c>
      <c r="E123" s="58" t="s">
        <v>1</v>
      </c>
      <c r="F123" s="59">
        <v>15</v>
      </c>
      <c r="G123" s="94">
        <v>466.1</v>
      </c>
      <c r="H123" s="57" t="s">
        <v>168</v>
      </c>
    </row>
    <row r="124" spans="1:8" ht="22.5" customHeight="1">
      <c r="A124" s="34" t="s">
        <v>0</v>
      </c>
      <c r="B124" s="34">
        <v>124</v>
      </c>
      <c r="C124" s="60">
        <v>40547705</v>
      </c>
      <c r="D124" s="35">
        <v>41032</v>
      </c>
      <c r="E124" s="58" t="s">
        <v>1</v>
      </c>
      <c r="F124" s="59">
        <v>7</v>
      </c>
      <c r="G124" s="94">
        <v>466.1</v>
      </c>
      <c r="H124" s="57" t="s">
        <v>169</v>
      </c>
    </row>
    <row r="125" spans="1:8" ht="22.5" customHeight="1">
      <c r="A125" s="34" t="s">
        <v>0</v>
      </c>
      <c r="B125" s="34">
        <v>125</v>
      </c>
      <c r="C125" s="60">
        <v>40546790</v>
      </c>
      <c r="D125" s="35">
        <v>41047</v>
      </c>
      <c r="E125" s="58" t="s">
        <v>1</v>
      </c>
      <c r="F125" s="59">
        <v>7</v>
      </c>
      <c r="G125" s="94">
        <v>466.1</v>
      </c>
      <c r="H125" s="57" t="s">
        <v>20</v>
      </c>
    </row>
    <row r="126" spans="1:8" ht="22.5" customHeight="1">
      <c r="A126" s="34" t="s">
        <v>0</v>
      </c>
      <c r="B126" s="34">
        <v>126</v>
      </c>
      <c r="C126" s="60">
        <v>40547364</v>
      </c>
      <c r="D126" s="35">
        <v>41044</v>
      </c>
      <c r="E126" s="58" t="s">
        <v>1</v>
      </c>
      <c r="F126" s="59">
        <v>15</v>
      </c>
      <c r="G126" s="94">
        <v>466.1</v>
      </c>
      <c r="H126" s="57" t="s">
        <v>212</v>
      </c>
    </row>
    <row r="127" spans="1:8" ht="22.5" customHeight="1">
      <c r="A127" s="34" t="s">
        <v>0</v>
      </c>
      <c r="B127" s="34">
        <v>127</v>
      </c>
      <c r="C127" s="60">
        <v>40545923</v>
      </c>
      <c r="D127" s="35">
        <v>41040</v>
      </c>
      <c r="E127" s="58" t="s">
        <v>1</v>
      </c>
      <c r="F127" s="59">
        <v>15</v>
      </c>
      <c r="G127" s="94">
        <v>466.1</v>
      </c>
      <c r="H127" s="57" t="s">
        <v>170</v>
      </c>
    </row>
    <row r="128" spans="1:8" ht="22.5" customHeight="1">
      <c r="A128" s="34" t="s">
        <v>0</v>
      </c>
      <c r="B128" s="34">
        <v>128</v>
      </c>
      <c r="C128" s="60">
        <v>40551687</v>
      </c>
      <c r="D128" s="35">
        <v>41041</v>
      </c>
      <c r="E128" s="58" t="s">
        <v>1</v>
      </c>
      <c r="F128" s="59">
        <v>15</v>
      </c>
      <c r="G128" s="94">
        <v>466.1</v>
      </c>
      <c r="H128" s="57" t="s">
        <v>162</v>
      </c>
    </row>
    <row r="129" spans="1:8" ht="22.5" customHeight="1">
      <c r="A129" s="34" t="s">
        <v>0</v>
      </c>
      <c r="B129" s="34">
        <v>129</v>
      </c>
      <c r="C129" s="60">
        <v>40548196</v>
      </c>
      <c r="D129" s="35">
        <v>41044</v>
      </c>
      <c r="E129" s="58" t="s">
        <v>1</v>
      </c>
      <c r="F129" s="59">
        <v>27</v>
      </c>
      <c r="G129" s="94">
        <v>119335.33</v>
      </c>
      <c r="H129" s="57" t="s">
        <v>25</v>
      </c>
    </row>
    <row r="130" spans="1:8" ht="22.5" customHeight="1">
      <c r="A130" s="34" t="s">
        <v>0</v>
      </c>
      <c r="B130" s="34">
        <v>130</v>
      </c>
      <c r="C130" s="60">
        <v>40553266</v>
      </c>
      <c r="D130" s="35">
        <v>41045</v>
      </c>
      <c r="E130" s="58" t="s">
        <v>1</v>
      </c>
      <c r="F130" s="59">
        <v>5</v>
      </c>
      <c r="G130" s="94">
        <v>466.1</v>
      </c>
      <c r="H130" s="57" t="s">
        <v>153</v>
      </c>
    </row>
    <row r="131" spans="1:8" ht="22.5" customHeight="1">
      <c r="A131" s="34" t="s">
        <v>0</v>
      </c>
      <c r="B131" s="34">
        <v>131</v>
      </c>
      <c r="C131" s="58">
        <v>40553280</v>
      </c>
      <c r="D131" s="83">
        <v>41044</v>
      </c>
      <c r="E131" s="58" t="s">
        <v>1</v>
      </c>
      <c r="F131" s="84">
        <v>3</v>
      </c>
      <c r="G131" s="85">
        <v>466.1</v>
      </c>
      <c r="H131" s="86" t="s">
        <v>153</v>
      </c>
    </row>
    <row r="132" spans="1:8" ht="22.5" customHeight="1">
      <c r="A132" s="34" t="s">
        <v>0</v>
      </c>
      <c r="B132" s="34">
        <v>132</v>
      </c>
      <c r="C132" s="58">
        <v>40551241</v>
      </c>
      <c r="D132" s="83">
        <v>41033</v>
      </c>
      <c r="E132" s="58" t="s">
        <v>1</v>
      </c>
      <c r="F132" s="84">
        <v>14</v>
      </c>
      <c r="G132" s="85">
        <v>466.1</v>
      </c>
      <c r="H132" s="86" t="s">
        <v>166</v>
      </c>
    </row>
    <row r="133" spans="1:8" ht="22.5" customHeight="1">
      <c r="A133" s="34" t="s">
        <v>0</v>
      </c>
      <c r="B133" s="34">
        <v>133</v>
      </c>
      <c r="C133" s="58">
        <v>40553289</v>
      </c>
      <c r="D133" s="83">
        <v>41040</v>
      </c>
      <c r="E133" s="58" t="s">
        <v>1</v>
      </c>
      <c r="F133" s="84">
        <v>15</v>
      </c>
      <c r="G133" s="85">
        <v>466.1</v>
      </c>
      <c r="H133" s="86" t="s">
        <v>171</v>
      </c>
    </row>
    <row r="134" spans="1:8" ht="22.5" customHeight="1">
      <c r="A134" s="34" t="s">
        <v>0</v>
      </c>
      <c r="B134" s="34">
        <v>134</v>
      </c>
      <c r="C134" s="58">
        <v>40553173</v>
      </c>
      <c r="D134" s="83">
        <v>41044</v>
      </c>
      <c r="E134" s="58" t="s">
        <v>1</v>
      </c>
      <c r="F134" s="84">
        <v>15</v>
      </c>
      <c r="G134" s="85">
        <v>466.1</v>
      </c>
      <c r="H134" s="86" t="s">
        <v>163</v>
      </c>
    </row>
    <row r="135" spans="1:8" ht="22.5" customHeight="1">
      <c r="A135" s="34" t="s">
        <v>0</v>
      </c>
      <c r="B135" s="34">
        <v>135</v>
      </c>
      <c r="C135" s="58">
        <v>40551130</v>
      </c>
      <c r="D135" s="83">
        <v>41039</v>
      </c>
      <c r="E135" s="58" t="s">
        <v>1</v>
      </c>
      <c r="F135" s="84">
        <v>3</v>
      </c>
      <c r="G135" s="85">
        <v>466.1</v>
      </c>
      <c r="H135" s="86" t="s">
        <v>153</v>
      </c>
    </row>
    <row r="136" spans="1:8" ht="22.5" customHeight="1">
      <c r="A136" s="34" t="s">
        <v>0</v>
      </c>
      <c r="B136" s="34">
        <v>136</v>
      </c>
      <c r="C136" s="58">
        <v>40553336</v>
      </c>
      <c r="D136" s="83">
        <v>41040</v>
      </c>
      <c r="E136" s="58" t="s">
        <v>1</v>
      </c>
      <c r="F136" s="84">
        <v>8</v>
      </c>
      <c r="G136" s="85">
        <v>466.1</v>
      </c>
      <c r="H136" s="86" t="s">
        <v>153</v>
      </c>
    </row>
    <row r="137" spans="1:8" ht="22.5" customHeight="1">
      <c r="A137" s="34" t="s">
        <v>0</v>
      </c>
      <c r="B137" s="34">
        <v>137</v>
      </c>
      <c r="C137" s="58">
        <v>40553018</v>
      </c>
      <c r="D137" s="83">
        <v>41039</v>
      </c>
      <c r="E137" s="58" t="s">
        <v>1</v>
      </c>
      <c r="F137" s="84">
        <v>15</v>
      </c>
      <c r="G137" s="85">
        <v>466.1</v>
      </c>
      <c r="H137" s="86" t="s">
        <v>157</v>
      </c>
    </row>
    <row r="138" spans="1:8" ht="22.5" customHeight="1">
      <c r="A138" s="34" t="s">
        <v>0</v>
      </c>
      <c r="B138" s="34">
        <v>138</v>
      </c>
      <c r="C138" s="58">
        <v>40557365</v>
      </c>
      <c r="D138" s="83">
        <v>41047</v>
      </c>
      <c r="E138" s="58" t="s">
        <v>1</v>
      </c>
      <c r="F138" s="84">
        <v>10</v>
      </c>
      <c r="G138" s="85">
        <v>466.1</v>
      </c>
      <c r="H138" s="86" t="s">
        <v>156</v>
      </c>
    </row>
    <row r="139" spans="1:8" ht="22.5" customHeight="1">
      <c r="A139" s="34" t="s">
        <v>0</v>
      </c>
      <c r="B139" s="34">
        <v>139</v>
      </c>
      <c r="C139" s="58">
        <v>40557620</v>
      </c>
      <c r="D139" s="83">
        <v>41046</v>
      </c>
      <c r="E139" s="58" t="s">
        <v>1</v>
      </c>
      <c r="F139" s="84">
        <v>10</v>
      </c>
      <c r="G139" s="85">
        <v>466.1</v>
      </c>
      <c r="H139" s="86" t="s">
        <v>164</v>
      </c>
    </row>
    <row r="140" spans="1:8" ht="22.5" customHeight="1">
      <c r="A140" s="34" t="s">
        <v>0</v>
      </c>
      <c r="B140" s="34">
        <v>140</v>
      </c>
      <c r="C140" s="58">
        <v>40557640</v>
      </c>
      <c r="D140" s="83">
        <v>41046</v>
      </c>
      <c r="E140" s="58" t="s">
        <v>1</v>
      </c>
      <c r="F140" s="84">
        <v>10</v>
      </c>
      <c r="G140" s="85">
        <v>466.1</v>
      </c>
      <c r="H140" s="86" t="s">
        <v>164</v>
      </c>
    </row>
    <row r="141" spans="1:8" ht="22.5" customHeight="1">
      <c r="A141" s="34" t="s">
        <v>0</v>
      </c>
      <c r="B141" s="34">
        <v>141</v>
      </c>
      <c r="C141" s="58">
        <v>40557707</v>
      </c>
      <c r="D141" s="83">
        <v>41046</v>
      </c>
      <c r="E141" s="58" t="s">
        <v>1</v>
      </c>
      <c r="F141" s="84">
        <v>15</v>
      </c>
      <c r="G141" s="85">
        <v>466.1</v>
      </c>
      <c r="H141" s="86" t="s">
        <v>169</v>
      </c>
    </row>
    <row r="142" spans="1:8" ht="22.5" customHeight="1">
      <c r="A142" s="34" t="s">
        <v>0</v>
      </c>
      <c r="B142" s="34">
        <v>142</v>
      </c>
      <c r="C142" s="58">
        <v>40557690</v>
      </c>
      <c r="D142" s="83">
        <v>41046</v>
      </c>
      <c r="E142" s="58" t="s">
        <v>1</v>
      </c>
      <c r="F142" s="84">
        <v>15</v>
      </c>
      <c r="G142" s="85">
        <v>466.1</v>
      </c>
      <c r="H142" s="86" t="s">
        <v>27</v>
      </c>
    </row>
    <row r="143" spans="1:8" ht="22.5" customHeight="1">
      <c r="A143" s="34" t="s">
        <v>0</v>
      </c>
      <c r="B143" s="34">
        <v>143</v>
      </c>
      <c r="C143" s="58">
        <v>40558469</v>
      </c>
      <c r="D143" s="83">
        <v>41050</v>
      </c>
      <c r="E143" s="58" t="s">
        <v>1</v>
      </c>
      <c r="F143" s="84">
        <v>12.4</v>
      </c>
      <c r="G143" s="85">
        <v>4712</v>
      </c>
      <c r="H143" s="86" t="s">
        <v>172</v>
      </c>
    </row>
    <row r="144" spans="1:8" ht="22.5" customHeight="1">
      <c r="A144" s="34" t="s">
        <v>0</v>
      </c>
      <c r="B144" s="34">
        <v>144</v>
      </c>
      <c r="C144" s="58">
        <v>40561776</v>
      </c>
      <c r="D144" s="83">
        <v>41054</v>
      </c>
      <c r="E144" s="58" t="s">
        <v>1</v>
      </c>
      <c r="F144" s="84">
        <v>15</v>
      </c>
      <c r="G144" s="85">
        <v>466.1</v>
      </c>
      <c r="H144" s="86" t="s">
        <v>162</v>
      </c>
    </row>
    <row r="145" spans="1:8" ht="22.5" customHeight="1">
      <c r="A145" s="34" t="s">
        <v>0</v>
      </c>
      <c r="B145" s="34">
        <v>145</v>
      </c>
      <c r="C145" s="58">
        <v>40552965</v>
      </c>
      <c r="D145" s="83">
        <v>41039</v>
      </c>
      <c r="E145" s="58" t="s">
        <v>1</v>
      </c>
      <c r="F145" s="84">
        <v>15</v>
      </c>
      <c r="G145" s="85">
        <v>466.1</v>
      </c>
      <c r="H145" s="86" t="s">
        <v>46</v>
      </c>
    </row>
    <row r="146" spans="1:8" ht="22.5" customHeight="1">
      <c r="A146" s="34" t="s">
        <v>0</v>
      </c>
      <c r="B146" s="34">
        <v>146</v>
      </c>
      <c r="C146" s="58">
        <v>40557463</v>
      </c>
      <c r="D146" s="83">
        <v>41050</v>
      </c>
      <c r="E146" s="58" t="s">
        <v>1</v>
      </c>
      <c r="F146" s="84">
        <v>7</v>
      </c>
      <c r="G146" s="85">
        <v>466.1</v>
      </c>
      <c r="H146" s="86" t="s">
        <v>173</v>
      </c>
    </row>
    <row r="147" spans="1:8" ht="22.5" customHeight="1">
      <c r="A147" s="34" t="s">
        <v>0</v>
      </c>
      <c r="B147" s="34">
        <v>147</v>
      </c>
      <c r="C147" s="58">
        <v>40557549</v>
      </c>
      <c r="D147" s="83">
        <v>41046</v>
      </c>
      <c r="E147" s="58" t="s">
        <v>1</v>
      </c>
      <c r="F147" s="84">
        <v>10</v>
      </c>
      <c r="G147" s="85">
        <v>466.1</v>
      </c>
      <c r="H147" s="86" t="s">
        <v>165</v>
      </c>
    </row>
    <row r="148" spans="1:8" ht="22.5" customHeight="1">
      <c r="A148" s="34" t="s">
        <v>0</v>
      </c>
      <c r="B148" s="34">
        <v>148</v>
      </c>
      <c r="C148" s="58">
        <v>40557580</v>
      </c>
      <c r="D148" s="83">
        <v>41046</v>
      </c>
      <c r="E148" s="58" t="s">
        <v>1</v>
      </c>
      <c r="F148" s="84">
        <v>15</v>
      </c>
      <c r="G148" s="85">
        <v>466.1</v>
      </c>
      <c r="H148" s="86" t="s">
        <v>25</v>
      </c>
    </row>
    <row r="149" spans="1:8" ht="22.5" customHeight="1">
      <c r="A149" s="34" t="s">
        <v>0</v>
      </c>
      <c r="B149" s="34">
        <v>149</v>
      </c>
      <c r="C149" s="58">
        <v>40552483</v>
      </c>
      <c r="D149" s="83">
        <v>41043</v>
      </c>
      <c r="E149" s="58" t="s">
        <v>1</v>
      </c>
      <c r="F149" s="84">
        <v>7</v>
      </c>
      <c r="G149" s="85">
        <v>466.1</v>
      </c>
      <c r="H149" s="86" t="s">
        <v>153</v>
      </c>
    </row>
    <row r="150" spans="1:8" ht="22.5" customHeight="1">
      <c r="A150" s="34" t="s">
        <v>0</v>
      </c>
      <c r="B150" s="34">
        <v>150</v>
      </c>
      <c r="C150" s="58">
        <v>40552475</v>
      </c>
      <c r="D150" s="83">
        <v>41043</v>
      </c>
      <c r="E150" s="58" t="s">
        <v>1</v>
      </c>
      <c r="F150" s="84">
        <v>7</v>
      </c>
      <c r="G150" s="85">
        <v>466.1</v>
      </c>
      <c r="H150" s="86" t="s">
        <v>174</v>
      </c>
    </row>
    <row r="151" spans="1:8" ht="22.5" customHeight="1">
      <c r="A151" s="34" t="s">
        <v>0</v>
      </c>
      <c r="B151" s="34">
        <v>151</v>
      </c>
      <c r="C151" s="58">
        <v>40560342</v>
      </c>
      <c r="D151" s="83">
        <v>41057</v>
      </c>
      <c r="E151" s="58" t="s">
        <v>1</v>
      </c>
      <c r="F151" s="84">
        <v>8</v>
      </c>
      <c r="G151" s="85">
        <v>466.1</v>
      </c>
      <c r="H151" s="86" t="s">
        <v>175</v>
      </c>
    </row>
    <row r="152" spans="1:8" ht="22.5" customHeight="1">
      <c r="A152" s="34" t="s">
        <v>0</v>
      </c>
      <c r="B152" s="34">
        <v>152</v>
      </c>
      <c r="C152" s="58">
        <v>40561810</v>
      </c>
      <c r="D152" s="83">
        <v>41054</v>
      </c>
      <c r="E152" s="58" t="s">
        <v>1</v>
      </c>
      <c r="F152" s="84">
        <v>10</v>
      </c>
      <c r="G152" s="85">
        <v>466.1</v>
      </c>
      <c r="H152" s="86" t="s">
        <v>165</v>
      </c>
    </row>
    <row r="153" spans="1:8" ht="22.5" customHeight="1">
      <c r="A153" s="34" t="s">
        <v>0</v>
      </c>
      <c r="B153" s="34">
        <v>153</v>
      </c>
      <c r="C153" s="58">
        <v>40559318</v>
      </c>
      <c r="D153" s="83">
        <v>41052</v>
      </c>
      <c r="E153" s="58" t="s">
        <v>1</v>
      </c>
      <c r="F153" s="84">
        <v>12</v>
      </c>
      <c r="G153" s="85">
        <v>466.1</v>
      </c>
      <c r="H153" s="86" t="s">
        <v>157</v>
      </c>
    </row>
    <row r="154" spans="1:8" ht="22.5" customHeight="1">
      <c r="A154" s="34" t="s">
        <v>0</v>
      </c>
      <c r="B154" s="34">
        <v>154</v>
      </c>
      <c r="C154" s="58">
        <v>40560116</v>
      </c>
      <c r="D154" s="83">
        <v>41053</v>
      </c>
      <c r="E154" s="58" t="s">
        <v>1</v>
      </c>
      <c r="F154" s="84">
        <v>6</v>
      </c>
      <c r="G154" s="85">
        <v>466.1</v>
      </c>
      <c r="H154" s="86" t="s">
        <v>175</v>
      </c>
    </row>
    <row r="155" spans="1:8" ht="22.5" customHeight="1">
      <c r="A155" s="34" t="s">
        <v>0</v>
      </c>
      <c r="B155" s="34">
        <v>155</v>
      </c>
      <c r="C155" s="58">
        <v>40560825</v>
      </c>
      <c r="D155" s="83">
        <v>41059</v>
      </c>
      <c r="E155" s="58" t="s">
        <v>1</v>
      </c>
      <c r="F155" s="84">
        <v>10</v>
      </c>
      <c r="G155" s="85">
        <v>466.1</v>
      </c>
      <c r="H155" s="86" t="s">
        <v>71</v>
      </c>
    </row>
    <row r="156" spans="1:8" ht="22.5" customHeight="1">
      <c r="A156" s="34" t="s">
        <v>0</v>
      </c>
      <c r="B156" s="34">
        <v>156</v>
      </c>
      <c r="C156" s="58">
        <v>40557657</v>
      </c>
      <c r="D156" s="83">
        <v>41046</v>
      </c>
      <c r="E156" s="58" t="s">
        <v>1</v>
      </c>
      <c r="F156" s="84">
        <v>10</v>
      </c>
      <c r="G156" s="85">
        <v>466.1</v>
      </c>
      <c r="H156" s="86" t="s">
        <v>27</v>
      </c>
    </row>
    <row r="157" spans="1:8" ht="22.5" customHeight="1">
      <c r="A157" s="34" t="s">
        <v>0</v>
      </c>
      <c r="B157" s="34">
        <v>157</v>
      </c>
      <c r="C157" s="58">
        <v>40558966</v>
      </c>
      <c r="D157" s="83">
        <v>41051</v>
      </c>
      <c r="E157" s="58" t="s">
        <v>1</v>
      </c>
      <c r="F157" s="84">
        <v>7</v>
      </c>
      <c r="G157" s="85">
        <v>466.1</v>
      </c>
      <c r="H157" s="86" t="s">
        <v>176</v>
      </c>
    </row>
    <row r="158" spans="1:8" ht="22.5" customHeight="1">
      <c r="A158" s="34" t="s">
        <v>0</v>
      </c>
      <c r="B158" s="34">
        <v>158</v>
      </c>
      <c r="C158" s="58">
        <v>40556932</v>
      </c>
      <c r="D158" s="83">
        <v>41047</v>
      </c>
      <c r="E158" s="58" t="s">
        <v>3</v>
      </c>
      <c r="F158" s="84">
        <v>30</v>
      </c>
      <c r="G158" s="85">
        <v>6991.53</v>
      </c>
      <c r="H158" s="86" t="s">
        <v>117</v>
      </c>
    </row>
    <row r="159" spans="1:8" ht="22.5" customHeight="1">
      <c r="A159" s="34" t="s">
        <v>0</v>
      </c>
      <c r="B159" s="34">
        <v>159</v>
      </c>
      <c r="C159" s="60">
        <v>40549502</v>
      </c>
      <c r="D159" s="35">
        <v>41041</v>
      </c>
      <c r="E159" s="58" t="s">
        <v>3</v>
      </c>
      <c r="F159" s="59">
        <v>180</v>
      </c>
      <c r="G159" s="61">
        <v>9900</v>
      </c>
      <c r="H159" s="57" t="s">
        <v>33</v>
      </c>
    </row>
    <row r="160" spans="1:8" ht="22.5" customHeight="1">
      <c r="A160" s="34" t="s">
        <v>0</v>
      </c>
      <c r="B160" s="34">
        <v>160</v>
      </c>
      <c r="C160" s="60">
        <v>40557158</v>
      </c>
      <c r="D160" s="35">
        <v>41051</v>
      </c>
      <c r="E160" s="58" t="s">
        <v>1</v>
      </c>
      <c r="F160" s="59">
        <v>15</v>
      </c>
      <c r="G160" s="61">
        <v>466.1</v>
      </c>
      <c r="H160" s="57" t="s">
        <v>27</v>
      </c>
    </row>
    <row r="161" spans="1:8" ht="22.5" customHeight="1">
      <c r="A161" s="34" t="s">
        <v>0</v>
      </c>
      <c r="B161" s="34">
        <v>161</v>
      </c>
      <c r="C161" s="60">
        <v>40557138</v>
      </c>
      <c r="D161" s="35">
        <v>41051</v>
      </c>
      <c r="E161" s="58" t="s">
        <v>1</v>
      </c>
      <c r="F161" s="59">
        <v>15</v>
      </c>
      <c r="G161" s="61">
        <v>466.1</v>
      </c>
      <c r="H161" s="57" t="s">
        <v>177</v>
      </c>
    </row>
    <row r="162" spans="1:8" ht="22.5" customHeight="1">
      <c r="A162" s="34" t="s">
        <v>0</v>
      </c>
      <c r="B162" s="34">
        <v>162</v>
      </c>
      <c r="C162" s="60">
        <v>40556820</v>
      </c>
      <c r="D162" s="35">
        <v>41050</v>
      </c>
      <c r="E162" s="58" t="s">
        <v>1</v>
      </c>
      <c r="F162" s="59">
        <v>15</v>
      </c>
      <c r="G162" s="61">
        <v>466.1</v>
      </c>
      <c r="H162" s="57" t="s">
        <v>178</v>
      </c>
    </row>
    <row r="163" spans="1:8" ht="22.5" customHeight="1">
      <c r="A163" s="34" t="s">
        <v>0</v>
      </c>
      <c r="B163" s="34">
        <v>163</v>
      </c>
      <c r="C163" s="60">
        <v>40561793</v>
      </c>
      <c r="D163" s="35">
        <v>41057</v>
      </c>
      <c r="E163" s="58" t="s">
        <v>1</v>
      </c>
      <c r="F163" s="59">
        <v>7</v>
      </c>
      <c r="G163" s="61">
        <v>466.1</v>
      </c>
      <c r="H163" s="57" t="s">
        <v>27</v>
      </c>
    </row>
    <row r="164" spans="1:8" ht="22.5" customHeight="1">
      <c r="A164" s="34" t="s">
        <v>0</v>
      </c>
      <c r="B164" s="34">
        <v>164</v>
      </c>
      <c r="C164" s="60">
        <v>40563051</v>
      </c>
      <c r="D164" s="35">
        <v>41058</v>
      </c>
      <c r="E164" s="58" t="s">
        <v>1</v>
      </c>
      <c r="F164" s="59">
        <v>12</v>
      </c>
      <c r="G164" s="61">
        <v>466.1</v>
      </c>
      <c r="H164" s="57" t="s">
        <v>165</v>
      </c>
    </row>
    <row r="165" spans="1:8" ht="22.5" customHeight="1">
      <c r="A165" s="34" t="s">
        <v>0</v>
      </c>
      <c r="B165" s="34">
        <v>165</v>
      </c>
      <c r="C165" s="60">
        <v>40560409</v>
      </c>
      <c r="D165" s="35">
        <v>41053</v>
      </c>
      <c r="E165" s="58" t="s">
        <v>1</v>
      </c>
      <c r="F165" s="59">
        <v>5</v>
      </c>
      <c r="G165" s="61">
        <v>466.1</v>
      </c>
      <c r="H165" s="57" t="s">
        <v>92</v>
      </c>
    </row>
    <row r="166" spans="1:8" ht="22.5" customHeight="1">
      <c r="A166" s="34" t="s">
        <v>0</v>
      </c>
      <c r="B166" s="34">
        <v>166</v>
      </c>
      <c r="C166" s="60">
        <v>40561497</v>
      </c>
      <c r="D166" s="35">
        <v>41054</v>
      </c>
      <c r="E166" s="58" t="s">
        <v>1</v>
      </c>
      <c r="F166" s="59">
        <v>7</v>
      </c>
      <c r="G166" s="61">
        <v>466.1</v>
      </c>
      <c r="H166" s="57" t="s">
        <v>33</v>
      </c>
    </row>
    <row r="167" spans="1:8" ht="22.5" customHeight="1">
      <c r="A167" s="34" t="s">
        <v>0</v>
      </c>
      <c r="B167" s="34">
        <v>167</v>
      </c>
      <c r="C167" s="58">
        <v>40560368</v>
      </c>
      <c r="D167" s="83">
        <v>41054</v>
      </c>
      <c r="E167" s="58" t="s">
        <v>1</v>
      </c>
      <c r="F167" s="84">
        <v>10</v>
      </c>
      <c r="G167" s="85">
        <v>466.1</v>
      </c>
      <c r="H167" s="86" t="s">
        <v>179</v>
      </c>
    </row>
    <row r="168" spans="1:8" ht="22.5" customHeight="1">
      <c r="A168" s="34" t="s">
        <v>0</v>
      </c>
      <c r="B168" s="34">
        <v>168</v>
      </c>
      <c r="C168" s="58">
        <v>40560397</v>
      </c>
      <c r="D168" s="83">
        <v>41053</v>
      </c>
      <c r="E168" s="58" t="s">
        <v>1</v>
      </c>
      <c r="F168" s="84">
        <v>12</v>
      </c>
      <c r="G168" s="85">
        <v>466.1</v>
      </c>
      <c r="H168" s="86" t="s">
        <v>165</v>
      </c>
    </row>
    <row r="169" spans="1:8" ht="22.5" customHeight="1">
      <c r="A169" s="34" t="s">
        <v>0</v>
      </c>
      <c r="B169" s="34">
        <v>169</v>
      </c>
      <c r="C169" s="58">
        <v>40561465</v>
      </c>
      <c r="D169" s="83">
        <v>41054</v>
      </c>
      <c r="E169" s="58" t="s">
        <v>1</v>
      </c>
      <c r="F169" s="84">
        <v>15</v>
      </c>
      <c r="G169" s="85">
        <v>466.1</v>
      </c>
      <c r="H169" s="86" t="s">
        <v>180</v>
      </c>
    </row>
    <row r="170" spans="1:8" ht="22.5" customHeight="1">
      <c r="A170" s="34" t="s">
        <v>0</v>
      </c>
      <c r="B170" s="34">
        <v>170</v>
      </c>
      <c r="C170" s="58">
        <v>40562042</v>
      </c>
      <c r="D170" s="83">
        <v>41054</v>
      </c>
      <c r="E170" s="58" t="s">
        <v>1</v>
      </c>
      <c r="F170" s="84">
        <v>10</v>
      </c>
      <c r="G170" s="85">
        <v>466.1</v>
      </c>
      <c r="H170" s="86" t="s">
        <v>181</v>
      </c>
    </row>
    <row r="171" spans="1:8" ht="22.5" customHeight="1">
      <c r="A171" s="34" t="s">
        <v>0</v>
      </c>
      <c r="B171" s="34">
        <v>171</v>
      </c>
      <c r="C171" s="58">
        <v>40559877</v>
      </c>
      <c r="D171" s="83">
        <v>41053</v>
      </c>
      <c r="E171" s="58" t="s">
        <v>1</v>
      </c>
      <c r="F171" s="84">
        <v>15</v>
      </c>
      <c r="G171" s="85">
        <v>466.1</v>
      </c>
      <c r="H171" s="86" t="s">
        <v>214</v>
      </c>
    </row>
    <row r="172" spans="1:8" ht="22.5" customHeight="1">
      <c r="A172" s="34" t="s">
        <v>0</v>
      </c>
      <c r="B172" s="34">
        <v>172</v>
      </c>
      <c r="C172" s="58">
        <v>40559891</v>
      </c>
      <c r="D172" s="83">
        <v>41053</v>
      </c>
      <c r="E172" s="58" t="s">
        <v>1</v>
      </c>
      <c r="F172" s="84">
        <v>15</v>
      </c>
      <c r="G172" s="85">
        <v>466.1</v>
      </c>
      <c r="H172" s="86" t="s">
        <v>162</v>
      </c>
    </row>
    <row r="173" spans="1:8" ht="22.5" customHeight="1">
      <c r="A173" s="34" t="s">
        <v>0</v>
      </c>
      <c r="B173" s="34">
        <v>173</v>
      </c>
      <c r="C173" s="58">
        <v>40559826</v>
      </c>
      <c r="D173" s="83">
        <v>41053</v>
      </c>
      <c r="E173" s="58" t="s">
        <v>1</v>
      </c>
      <c r="F173" s="84">
        <v>15</v>
      </c>
      <c r="G173" s="85">
        <v>466.1</v>
      </c>
      <c r="H173" s="86" t="s">
        <v>212</v>
      </c>
    </row>
    <row r="174" spans="1:8" ht="22.5" customHeight="1">
      <c r="A174" s="34" t="s">
        <v>0</v>
      </c>
      <c r="B174" s="34">
        <v>174</v>
      </c>
      <c r="C174" s="58">
        <v>40558887</v>
      </c>
      <c r="D174" s="83">
        <v>41054</v>
      </c>
      <c r="E174" s="58" t="s">
        <v>1</v>
      </c>
      <c r="F174" s="84">
        <v>15</v>
      </c>
      <c r="G174" s="85">
        <v>466.1</v>
      </c>
      <c r="H174" s="86" t="s">
        <v>182</v>
      </c>
    </row>
    <row r="175" spans="1:8" ht="22.5" customHeight="1">
      <c r="A175" s="34" t="s">
        <v>0</v>
      </c>
      <c r="B175" s="34">
        <v>175</v>
      </c>
      <c r="C175" s="58">
        <v>40558045</v>
      </c>
      <c r="D175" s="83">
        <v>41051</v>
      </c>
      <c r="E175" s="58" t="s">
        <v>1</v>
      </c>
      <c r="F175" s="84">
        <v>10</v>
      </c>
      <c r="G175" s="85">
        <v>466.1</v>
      </c>
      <c r="H175" s="86" t="s">
        <v>33</v>
      </c>
    </row>
    <row r="176" spans="1:8" ht="22.5" customHeight="1">
      <c r="A176" s="34" t="s">
        <v>0</v>
      </c>
      <c r="B176" s="34">
        <v>176</v>
      </c>
      <c r="C176" s="58">
        <v>40558068</v>
      </c>
      <c r="D176" s="83">
        <v>41052</v>
      </c>
      <c r="E176" s="58" t="s">
        <v>1</v>
      </c>
      <c r="F176" s="84">
        <v>12</v>
      </c>
      <c r="G176" s="85">
        <v>466.1</v>
      </c>
      <c r="H176" s="86" t="s">
        <v>158</v>
      </c>
    </row>
    <row r="177" spans="1:8" ht="22.5" customHeight="1">
      <c r="A177" s="34" t="s">
        <v>0</v>
      </c>
      <c r="B177" s="34">
        <v>177</v>
      </c>
      <c r="C177" s="58">
        <v>40558628</v>
      </c>
      <c r="D177" s="83">
        <v>41051</v>
      </c>
      <c r="E177" s="58" t="s">
        <v>1</v>
      </c>
      <c r="F177" s="84">
        <v>7</v>
      </c>
      <c r="G177" s="85">
        <v>466.1</v>
      </c>
      <c r="H177" s="86" t="s">
        <v>153</v>
      </c>
    </row>
    <row r="178" spans="1:8" ht="22.5" customHeight="1">
      <c r="A178" s="34" t="s">
        <v>0</v>
      </c>
      <c r="B178" s="34">
        <v>178</v>
      </c>
      <c r="C178" s="58">
        <v>40559312</v>
      </c>
      <c r="D178" s="83">
        <v>41051</v>
      </c>
      <c r="E178" s="58" t="s">
        <v>1</v>
      </c>
      <c r="F178" s="84">
        <v>8</v>
      </c>
      <c r="G178" s="85">
        <v>466.1</v>
      </c>
      <c r="H178" s="86" t="s">
        <v>25</v>
      </c>
    </row>
    <row r="179" spans="1:8" ht="22.5" customHeight="1">
      <c r="A179" s="34" t="s">
        <v>0</v>
      </c>
      <c r="B179" s="34">
        <v>179</v>
      </c>
      <c r="C179" s="58">
        <v>40559084</v>
      </c>
      <c r="D179" s="83">
        <v>41051</v>
      </c>
      <c r="E179" s="58" t="s">
        <v>1</v>
      </c>
      <c r="F179" s="84">
        <v>14</v>
      </c>
      <c r="G179" s="85">
        <v>466.1</v>
      </c>
      <c r="H179" s="86" t="s">
        <v>183</v>
      </c>
    </row>
    <row r="180" spans="1:8" ht="22.5" customHeight="1">
      <c r="A180" s="34" t="s">
        <v>0</v>
      </c>
      <c r="B180" s="34">
        <v>180</v>
      </c>
      <c r="C180" s="58">
        <v>40558033</v>
      </c>
      <c r="D180" s="83">
        <v>41051</v>
      </c>
      <c r="E180" s="58" t="s">
        <v>1</v>
      </c>
      <c r="F180" s="84">
        <v>4.5</v>
      </c>
      <c r="G180" s="85">
        <v>466.1</v>
      </c>
      <c r="H180" s="86" t="s">
        <v>163</v>
      </c>
    </row>
    <row r="181" spans="1:8" ht="22.5" customHeight="1">
      <c r="A181" s="34" t="s">
        <v>0</v>
      </c>
      <c r="B181" s="34">
        <v>181</v>
      </c>
      <c r="C181" s="58">
        <v>40558076</v>
      </c>
      <c r="D181" s="83">
        <v>41051</v>
      </c>
      <c r="E181" s="58" t="s">
        <v>1</v>
      </c>
      <c r="F181" s="84">
        <v>15</v>
      </c>
      <c r="G181" s="85">
        <v>466.1</v>
      </c>
      <c r="H181" s="86" t="s">
        <v>27</v>
      </c>
    </row>
    <row r="182" spans="1:8" ht="22.5" customHeight="1">
      <c r="A182" s="34" t="s">
        <v>0</v>
      </c>
      <c r="B182" s="34">
        <v>182</v>
      </c>
      <c r="C182" s="58">
        <v>40558546</v>
      </c>
      <c r="D182" s="83">
        <v>41051</v>
      </c>
      <c r="E182" s="58" t="s">
        <v>1</v>
      </c>
      <c r="F182" s="84">
        <v>10</v>
      </c>
      <c r="G182" s="85">
        <v>466.1</v>
      </c>
      <c r="H182" s="86" t="s">
        <v>184</v>
      </c>
    </row>
    <row r="183" spans="1:8" ht="22.5" customHeight="1">
      <c r="A183" s="34" t="s">
        <v>0</v>
      </c>
      <c r="B183" s="34">
        <v>183</v>
      </c>
      <c r="C183" s="58">
        <v>40558063</v>
      </c>
      <c r="D183" s="83">
        <v>41051</v>
      </c>
      <c r="E183" s="58" t="s">
        <v>1</v>
      </c>
      <c r="F183" s="84">
        <v>10</v>
      </c>
      <c r="G183" s="85">
        <v>466.1</v>
      </c>
      <c r="H183" s="86" t="s">
        <v>184</v>
      </c>
    </row>
    <row r="184" spans="1:8" s="55" customFormat="1" ht="22.5" customHeight="1">
      <c r="A184" s="34" t="s">
        <v>0</v>
      </c>
      <c r="B184" s="34">
        <v>184</v>
      </c>
      <c r="C184" s="58">
        <v>40558925</v>
      </c>
      <c r="D184" s="83">
        <v>41051</v>
      </c>
      <c r="E184" s="58" t="s">
        <v>1</v>
      </c>
      <c r="F184" s="84">
        <v>15</v>
      </c>
      <c r="G184" s="85">
        <v>466.1</v>
      </c>
      <c r="H184" s="86" t="s">
        <v>185</v>
      </c>
    </row>
    <row r="185" spans="1:8" ht="22.5" customHeight="1">
      <c r="A185" s="34" t="s">
        <v>0</v>
      </c>
      <c r="B185" s="34">
        <v>185</v>
      </c>
      <c r="C185" s="58">
        <v>40540913</v>
      </c>
      <c r="D185" s="83">
        <v>41032</v>
      </c>
      <c r="E185" s="58" t="s">
        <v>1</v>
      </c>
      <c r="F185" s="84">
        <v>27</v>
      </c>
      <c r="G185" s="85">
        <v>46843.91</v>
      </c>
      <c r="H185" s="86" t="s">
        <v>215</v>
      </c>
    </row>
    <row r="186" spans="1:8" ht="22.5" customHeight="1">
      <c r="A186" s="34" t="s">
        <v>0</v>
      </c>
      <c r="B186" s="34">
        <v>186</v>
      </c>
      <c r="C186" s="58">
        <v>40548277</v>
      </c>
      <c r="D186" s="83">
        <v>41032</v>
      </c>
      <c r="E186" s="58" t="s">
        <v>1</v>
      </c>
      <c r="F186" s="84">
        <v>15</v>
      </c>
      <c r="G186" s="85">
        <v>466.1</v>
      </c>
      <c r="H186" s="86" t="s">
        <v>186</v>
      </c>
    </row>
    <row r="187" spans="1:8" ht="22.5" customHeight="1">
      <c r="A187" s="34" t="s">
        <v>0</v>
      </c>
      <c r="B187" s="34">
        <v>187</v>
      </c>
      <c r="C187" s="58">
        <v>40548180</v>
      </c>
      <c r="D187" s="83">
        <v>41043</v>
      </c>
      <c r="E187" s="58" t="s">
        <v>1</v>
      </c>
      <c r="F187" s="84">
        <v>15</v>
      </c>
      <c r="G187" s="85">
        <v>466.1</v>
      </c>
      <c r="H187" s="86" t="s">
        <v>216</v>
      </c>
    </row>
    <row r="188" spans="1:8" ht="22.5" customHeight="1">
      <c r="A188" s="34" t="s">
        <v>0</v>
      </c>
      <c r="B188" s="34">
        <v>188</v>
      </c>
      <c r="C188" s="58">
        <v>40548562</v>
      </c>
      <c r="D188" s="83">
        <v>41031</v>
      </c>
      <c r="E188" s="58" t="s">
        <v>1</v>
      </c>
      <c r="F188" s="84">
        <v>8</v>
      </c>
      <c r="G188" s="85">
        <v>466.1</v>
      </c>
      <c r="H188" s="86" t="s">
        <v>217</v>
      </c>
    </row>
    <row r="189" spans="1:8" ht="22.5" customHeight="1">
      <c r="A189" s="34" t="s">
        <v>0</v>
      </c>
      <c r="B189" s="34">
        <v>189</v>
      </c>
      <c r="C189" s="58">
        <v>40548926</v>
      </c>
      <c r="D189" s="83">
        <v>41033</v>
      </c>
      <c r="E189" s="58" t="s">
        <v>1</v>
      </c>
      <c r="F189" s="84">
        <v>10</v>
      </c>
      <c r="G189" s="85">
        <v>466.1</v>
      </c>
      <c r="H189" s="86" t="s">
        <v>217</v>
      </c>
    </row>
    <row r="190" spans="1:8" ht="22.5" customHeight="1">
      <c r="A190" s="34" t="s">
        <v>0</v>
      </c>
      <c r="B190" s="34">
        <v>190</v>
      </c>
      <c r="C190" s="58">
        <v>40549496</v>
      </c>
      <c r="D190" s="83">
        <v>41039</v>
      </c>
      <c r="E190" s="58" t="s">
        <v>1</v>
      </c>
      <c r="F190" s="84">
        <v>15</v>
      </c>
      <c r="G190" s="85">
        <v>466.1</v>
      </c>
      <c r="H190" s="86" t="s">
        <v>134</v>
      </c>
    </row>
    <row r="191" spans="1:8" ht="22.5" customHeight="1">
      <c r="A191" s="34" t="s">
        <v>0</v>
      </c>
      <c r="B191" s="34">
        <v>191</v>
      </c>
      <c r="C191" s="58">
        <v>40549329</v>
      </c>
      <c r="D191" s="83">
        <v>41031</v>
      </c>
      <c r="E191" s="58" t="s">
        <v>1</v>
      </c>
      <c r="F191" s="84">
        <v>15</v>
      </c>
      <c r="G191" s="85">
        <v>466.1</v>
      </c>
      <c r="H191" s="86" t="s">
        <v>218</v>
      </c>
    </row>
    <row r="192" spans="1:8" ht="22.5" customHeight="1">
      <c r="A192" s="34" t="s">
        <v>0</v>
      </c>
      <c r="B192" s="34">
        <v>192</v>
      </c>
      <c r="C192" s="58">
        <v>40549602</v>
      </c>
      <c r="D192" s="83">
        <v>41036</v>
      </c>
      <c r="E192" s="58" t="s">
        <v>1</v>
      </c>
      <c r="F192" s="84">
        <v>8</v>
      </c>
      <c r="G192" s="85">
        <v>466.1</v>
      </c>
      <c r="H192" s="86" t="s">
        <v>219</v>
      </c>
    </row>
    <row r="193" spans="1:8" ht="22.5" customHeight="1">
      <c r="A193" s="34" t="s">
        <v>0</v>
      </c>
      <c r="B193" s="34">
        <v>193</v>
      </c>
      <c r="C193" s="58">
        <v>40549871</v>
      </c>
      <c r="D193" s="83">
        <v>41031</v>
      </c>
      <c r="E193" s="58" t="s">
        <v>1</v>
      </c>
      <c r="F193" s="84">
        <v>15</v>
      </c>
      <c r="G193" s="85">
        <v>466.1</v>
      </c>
      <c r="H193" s="86" t="s">
        <v>186</v>
      </c>
    </row>
    <row r="194" spans="1:8" ht="22.5" customHeight="1">
      <c r="A194" s="34" t="s">
        <v>0</v>
      </c>
      <c r="B194" s="34">
        <v>194</v>
      </c>
      <c r="C194" s="58">
        <v>40550362</v>
      </c>
      <c r="D194" s="83">
        <v>41033</v>
      </c>
      <c r="E194" s="58" t="s">
        <v>1</v>
      </c>
      <c r="F194" s="84">
        <v>8</v>
      </c>
      <c r="G194" s="85">
        <v>466.1</v>
      </c>
      <c r="H194" s="86" t="s">
        <v>220</v>
      </c>
    </row>
    <row r="195" spans="1:8" ht="22.5" customHeight="1">
      <c r="A195" s="34" t="s">
        <v>0</v>
      </c>
      <c r="B195" s="34">
        <v>195</v>
      </c>
      <c r="C195" s="58">
        <v>40550610</v>
      </c>
      <c r="D195" s="83">
        <v>41033</v>
      </c>
      <c r="E195" s="58" t="s">
        <v>1</v>
      </c>
      <c r="F195" s="84">
        <v>8</v>
      </c>
      <c r="G195" s="85">
        <v>466.1</v>
      </c>
      <c r="H195" s="86" t="s">
        <v>220</v>
      </c>
    </row>
    <row r="196" spans="1:8" ht="22.5" customHeight="1">
      <c r="A196" s="34" t="s">
        <v>0</v>
      </c>
      <c r="B196" s="34">
        <v>196</v>
      </c>
      <c r="C196" s="58">
        <v>40550859</v>
      </c>
      <c r="D196" s="83">
        <v>41039</v>
      </c>
      <c r="E196" s="58" t="s">
        <v>1</v>
      </c>
      <c r="F196" s="84">
        <v>15</v>
      </c>
      <c r="G196" s="85">
        <v>466.1</v>
      </c>
      <c r="H196" s="86" t="s">
        <v>221</v>
      </c>
    </row>
    <row r="197" spans="1:8" ht="22.5" customHeight="1">
      <c r="A197" s="34" t="s">
        <v>0</v>
      </c>
      <c r="B197" s="34">
        <v>197</v>
      </c>
      <c r="C197" s="58">
        <v>40551208</v>
      </c>
      <c r="D197" s="83">
        <v>41033</v>
      </c>
      <c r="E197" s="58" t="s">
        <v>1</v>
      </c>
      <c r="F197" s="84">
        <v>15</v>
      </c>
      <c r="G197" s="85">
        <v>466.1</v>
      </c>
      <c r="H197" s="86" t="s">
        <v>222</v>
      </c>
    </row>
    <row r="198" spans="1:8" ht="22.5" customHeight="1">
      <c r="A198" s="34" t="s">
        <v>0</v>
      </c>
      <c r="B198" s="34">
        <v>198</v>
      </c>
      <c r="C198" s="58">
        <v>40551317</v>
      </c>
      <c r="D198" s="83">
        <v>41046</v>
      </c>
      <c r="E198" s="58" t="s">
        <v>1</v>
      </c>
      <c r="F198" s="84">
        <v>10</v>
      </c>
      <c r="G198" s="85">
        <v>466.1</v>
      </c>
      <c r="H198" s="86" t="s">
        <v>223</v>
      </c>
    </row>
    <row r="199" spans="1:8" ht="22.5" customHeight="1">
      <c r="A199" s="34" t="s">
        <v>0</v>
      </c>
      <c r="B199" s="34">
        <v>199</v>
      </c>
      <c r="C199" s="60">
        <v>40551685</v>
      </c>
      <c r="D199" s="35">
        <v>41039</v>
      </c>
      <c r="E199" s="58" t="s">
        <v>1</v>
      </c>
      <c r="F199" s="59">
        <v>15</v>
      </c>
      <c r="G199" s="61">
        <v>466.1</v>
      </c>
      <c r="H199" s="57" t="s">
        <v>218</v>
      </c>
    </row>
    <row r="200" spans="1:8" ht="22.5" customHeight="1">
      <c r="A200" s="34" t="s">
        <v>0</v>
      </c>
      <c r="B200" s="34">
        <v>200</v>
      </c>
      <c r="C200" s="60">
        <v>40552025</v>
      </c>
      <c r="D200" s="35">
        <v>41039</v>
      </c>
      <c r="E200" s="58" t="s">
        <v>1</v>
      </c>
      <c r="F200" s="59">
        <v>15</v>
      </c>
      <c r="G200" s="61">
        <v>466.1</v>
      </c>
      <c r="H200" s="57" t="s">
        <v>134</v>
      </c>
    </row>
    <row r="201" spans="1:8" ht="22.5" customHeight="1">
      <c r="A201" s="34" t="s">
        <v>0</v>
      </c>
      <c r="B201" s="34">
        <v>201</v>
      </c>
      <c r="C201" s="60">
        <v>40552143</v>
      </c>
      <c r="D201" s="35">
        <v>41045</v>
      </c>
      <c r="E201" s="58" t="s">
        <v>1</v>
      </c>
      <c r="F201" s="59">
        <v>15</v>
      </c>
      <c r="G201" s="61">
        <v>466.1</v>
      </c>
      <c r="H201" s="57" t="s">
        <v>219</v>
      </c>
    </row>
    <row r="202" spans="1:8" ht="22.5" customHeight="1">
      <c r="A202" s="34" t="s">
        <v>0</v>
      </c>
      <c r="B202" s="34">
        <v>202</v>
      </c>
      <c r="C202" s="60">
        <v>40552915</v>
      </c>
      <c r="D202" s="35">
        <v>41040</v>
      </c>
      <c r="E202" s="58" t="s">
        <v>1</v>
      </c>
      <c r="F202" s="59">
        <v>8.5</v>
      </c>
      <c r="G202" s="61">
        <v>466.1</v>
      </c>
      <c r="H202" s="57" t="s">
        <v>109</v>
      </c>
    </row>
    <row r="203" spans="1:8" ht="22.5" customHeight="1">
      <c r="A203" s="34" t="s">
        <v>0</v>
      </c>
      <c r="B203" s="34">
        <v>203</v>
      </c>
      <c r="C203" s="60">
        <v>40553055</v>
      </c>
      <c r="D203" s="35">
        <v>41040</v>
      </c>
      <c r="E203" s="58" t="s">
        <v>1</v>
      </c>
      <c r="F203" s="59">
        <v>15</v>
      </c>
      <c r="G203" s="61">
        <v>466.1</v>
      </c>
      <c r="H203" s="57" t="s">
        <v>224</v>
      </c>
    </row>
    <row r="204" spans="1:8" ht="22.5" customHeight="1">
      <c r="A204" s="34" t="s">
        <v>0</v>
      </c>
      <c r="B204" s="34">
        <v>204</v>
      </c>
      <c r="C204" s="60">
        <v>40554254</v>
      </c>
      <c r="D204" s="35">
        <v>41050</v>
      </c>
      <c r="E204" s="58" t="s">
        <v>1</v>
      </c>
      <c r="F204" s="59">
        <v>15</v>
      </c>
      <c r="G204" s="61">
        <v>466.1</v>
      </c>
      <c r="H204" s="57" t="s">
        <v>225</v>
      </c>
    </row>
    <row r="205" spans="1:8" ht="22.5" customHeight="1">
      <c r="A205" s="34" t="s">
        <v>0</v>
      </c>
      <c r="B205" s="34">
        <v>205</v>
      </c>
      <c r="C205" s="60">
        <v>40553153</v>
      </c>
      <c r="D205" s="35">
        <v>41039</v>
      </c>
      <c r="E205" s="58" t="s">
        <v>1</v>
      </c>
      <c r="F205" s="59">
        <v>15</v>
      </c>
      <c r="G205" s="61">
        <v>466.1</v>
      </c>
      <c r="H205" s="57" t="s">
        <v>224</v>
      </c>
    </row>
    <row r="206" spans="1:8" ht="22.5" customHeight="1">
      <c r="A206" s="34" t="s">
        <v>0</v>
      </c>
      <c r="B206" s="34">
        <v>206</v>
      </c>
      <c r="C206" s="60">
        <v>40553734</v>
      </c>
      <c r="D206" s="35">
        <v>41043</v>
      </c>
      <c r="E206" s="58" t="s">
        <v>1</v>
      </c>
      <c r="F206" s="59">
        <v>15</v>
      </c>
      <c r="G206" s="61">
        <v>466.1</v>
      </c>
      <c r="H206" s="57" t="s">
        <v>222</v>
      </c>
    </row>
    <row r="207" spans="1:8" ht="22.5" customHeight="1">
      <c r="A207" s="34" t="s">
        <v>0</v>
      </c>
      <c r="B207" s="34">
        <v>207</v>
      </c>
      <c r="C207" s="60">
        <v>40554716</v>
      </c>
      <c r="D207" s="35">
        <v>41043</v>
      </c>
      <c r="E207" s="58" t="s">
        <v>1</v>
      </c>
      <c r="F207" s="59">
        <v>15</v>
      </c>
      <c r="G207" s="61">
        <v>466.1</v>
      </c>
      <c r="H207" s="57" t="s">
        <v>222</v>
      </c>
    </row>
    <row r="208" spans="1:8" ht="22.5" customHeight="1">
      <c r="A208" s="34" t="s">
        <v>0</v>
      </c>
      <c r="B208" s="34">
        <v>208</v>
      </c>
      <c r="C208" s="60">
        <v>40554649</v>
      </c>
      <c r="D208" s="35">
        <v>41050</v>
      </c>
      <c r="E208" s="58" t="s">
        <v>1</v>
      </c>
      <c r="F208" s="59">
        <v>15</v>
      </c>
      <c r="G208" s="61">
        <v>466.1</v>
      </c>
      <c r="H208" s="57" t="s">
        <v>201</v>
      </c>
    </row>
    <row r="209" spans="1:8" ht="22.5" customHeight="1">
      <c r="A209" s="34" t="s">
        <v>0</v>
      </c>
      <c r="B209" s="34">
        <v>209</v>
      </c>
      <c r="C209" s="60">
        <v>40554355</v>
      </c>
      <c r="D209" s="35">
        <v>41050</v>
      </c>
      <c r="E209" s="58" t="s">
        <v>1</v>
      </c>
      <c r="F209" s="59">
        <v>8</v>
      </c>
      <c r="G209" s="61">
        <v>466.1</v>
      </c>
      <c r="H209" s="57" t="s">
        <v>221</v>
      </c>
    </row>
    <row r="210" spans="1:8" ht="22.5" customHeight="1">
      <c r="A210" s="34" t="s">
        <v>0</v>
      </c>
      <c r="B210" s="34">
        <v>210</v>
      </c>
      <c r="C210" s="60">
        <v>40554400</v>
      </c>
      <c r="D210" s="35">
        <v>41043</v>
      </c>
      <c r="E210" s="58" t="s">
        <v>1</v>
      </c>
      <c r="F210" s="59">
        <v>7</v>
      </c>
      <c r="G210" s="61">
        <v>466.1</v>
      </c>
      <c r="H210" s="57" t="s">
        <v>219</v>
      </c>
    </row>
    <row r="211" spans="1:8" ht="22.5" customHeight="1">
      <c r="A211" s="34" t="s">
        <v>0</v>
      </c>
      <c r="B211" s="34">
        <v>211</v>
      </c>
      <c r="C211" s="60">
        <v>40555000</v>
      </c>
      <c r="D211" s="35">
        <v>41044</v>
      </c>
      <c r="E211" s="58" t="s">
        <v>1</v>
      </c>
      <c r="F211" s="59">
        <v>15</v>
      </c>
      <c r="G211" s="61">
        <v>466.1</v>
      </c>
      <c r="H211" s="57" t="s">
        <v>222</v>
      </c>
    </row>
    <row r="212" spans="1:8" ht="22.5" customHeight="1">
      <c r="A212" s="34" t="s">
        <v>0</v>
      </c>
      <c r="B212" s="34">
        <v>212</v>
      </c>
      <c r="C212" s="60">
        <v>40555079</v>
      </c>
      <c r="D212" s="35">
        <v>41045</v>
      </c>
      <c r="E212" s="58" t="s">
        <v>1</v>
      </c>
      <c r="F212" s="59">
        <v>15</v>
      </c>
      <c r="G212" s="61">
        <v>466.1</v>
      </c>
      <c r="H212" s="57" t="s">
        <v>222</v>
      </c>
    </row>
    <row r="213" spans="1:8" ht="22.5" customHeight="1">
      <c r="A213" s="34" t="s">
        <v>0</v>
      </c>
      <c r="B213" s="34">
        <v>213</v>
      </c>
      <c r="C213" s="60">
        <v>40555254</v>
      </c>
      <c r="D213" s="35">
        <v>41045</v>
      </c>
      <c r="E213" s="58" t="s">
        <v>1</v>
      </c>
      <c r="F213" s="59">
        <v>15</v>
      </c>
      <c r="G213" s="61">
        <v>466.1</v>
      </c>
      <c r="H213" s="57" t="s">
        <v>222</v>
      </c>
    </row>
    <row r="214" spans="1:8" ht="22.5" customHeight="1">
      <c r="A214" s="34" t="s">
        <v>0</v>
      </c>
      <c r="B214" s="34">
        <v>214</v>
      </c>
      <c r="C214" s="60">
        <v>40555538</v>
      </c>
      <c r="D214" s="35">
        <v>41060</v>
      </c>
      <c r="E214" s="58" t="s">
        <v>1</v>
      </c>
      <c r="F214" s="59">
        <v>8</v>
      </c>
      <c r="G214" s="61">
        <v>466.1</v>
      </c>
      <c r="H214" s="57" t="s">
        <v>223</v>
      </c>
    </row>
    <row r="215" spans="1:8" ht="22.5" customHeight="1">
      <c r="A215" s="34" t="s">
        <v>0</v>
      </c>
      <c r="B215" s="34">
        <v>215</v>
      </c>
      <c r="C215" s="60">
        <v>40555574</v>
      </c>
      <c r="D215" s="35">
        <v>41044</v>
      </c>
      <c r="E215" s="58" t="s">
        <v>1</v>
      </c>
      <c r="F215" s="59">
        <v>15</v>
      </c>
      <c r="G215" s="61">
        <v>466.1</v>
      </c>
      <c r="H215" s="57" t="s">
        <v>226</v>
      </c>
    </row>
    <row r="216" spans="1:8" ht="22.5" customHeight="1">
      <c r="A216" s="34" t="s">
        <v>0</v>
      </c>
      <c r="B216" s="34">
        <v>216</v>
      </c>
      <c r="C216" s="60">
        <v>40555971</v>
      </c>
      <c r="D216" s="35">
        <v>41045</v>
      </c>
      <c r="E216" s="58" t="s">
        <v>1</v>
      </c>
      <c r="F216" s="59">
        <v>8</v>
      </c>
      <c r="G216" s="61">
        <v>466.1</v>
      </c>
      <c r="H216" s="57" t="s">
        <v>217</v>
      </c>
    </row>
    <row r="217" spans="1:8" ht="22.5" customHeight="1">
      <c r="A217" s="34" t="s">
        <v>0</v>
      </c>
      <c r="B217" s="34">
        <v>217</v>
      </c>
      <c r="C217" s="60">
        <v>40555908</v>
      </c>
      <c r="D217" s="35">
        <v>41045</v>
      </c>
      <c r="E217" s="58" t="s">
        <v>1</v>
      </c>
      <c r="F217" s="59">
        <v>8</v>
      </c>
      <c r="G217" s="61">
        <v>466.1</v>
      </c>
      <c r="H217" s="57" t="s">
        <v>227</v>
      </c>
    </row>
    <row r="218" spans="1:8" ht="22.5" customHeight="1">
      <c r="A218" s="34" t="s">
        <v>0</v>
      </c>
      <c r="B218" s="34">
        <v>218</v>
      </c>
      <c r="C218" s="60">
        <v>40556411</v>
      </c>
      <c r="D218" s="35">
        <v>41047</v>
      </c>
      <c r="E218" s="58" t="s">
        <v>1</v>
      </c>
      <c r="F218" s="59">
        <v>8</v>
      </c>
      <c r="G218" s="61">
        <v>466.1</v>
      </c>
      <c r="H218" s="57" t="s">
        <v>221</v>
      </c>
    </row>
    <row r="219" spans="1:8" ht="22.5" customHeight="1">
      <c r="A219" s="34" t="s">
        <v>0</v>
      </c>
      <c r="B219" s="34">
        <v>219</v>
      </c>
      <c r="C219" s="60">
        <v>40556505</v>
      </c>
      <c r="D219" s="35">
        <v>41046</v>
      </c>
      <c r="E219" s="58" t="s">
        <v>1</v>
      </c>
      <c r="F219" s="59">
        <v>15</v>
      </c>
      <c r="G219" s="61">
        <v>466.1</v>
      </c>
      <c r="H219" s="57" t="s">
        <v>218</v>
      </c>
    </row>
    <row r="220" spans="1:8" ht="22.5" customHeight="1">
      <c r="A220" s="34" t="s">
        <v>0</v>
      </c>
      <c r="B220" s="34">
        <v>220</v>
      </c>
      <c r="C220" s="60">
        <v>40556654</v>
      </c>
      <c r="D220" s="35">
        <v>41046</v>
      </c>
      <c r="E220" s="58" t="s">
        <v>1</v>
      </c>
      <c r="F220" s="59">
        <v>7</v>
      </c>
      <c r="G220" s="61">
        <v>466.1</v>
      </c>
      <c r="H220" s="57" t="s">
        <v>222</v>
      </c>
    </row>
    <row r="221" spans="1:8" ht="22.5" customHeight="1">
      <c r="A221" s="34" t="s">
        <v>0</v>
      </c>
      <c r="B221" s="34">
        <v>221</v>
      </c>
      <c r="C221" s="60">
        <v>40557507</v>
      </c>
      <c r="D221" s="35">
        <v>41052</v>
      </c>
      <c r="E221" s="58" t="s">
        <v>1</v>
      </c>
      <c r="F221" s="59">
        <v>15</v>
      </c>
      <c r="G221" s="61">
        <v>466.1</v>
      </c>
      <c r="H221" s="57" t="s">
        <v>134</v>
      </c>
    </row>
    <row r="222" spans="1:8" ht="22.5" customHeight="1">
      <c r="A222" s="34" t="s">
        <v>0</v>
      </c>
      <c r="B222" s="34">
        <v>222</v>
      </c>
      <c r="C222" s="60">
        <v>40557751</v>
      </c>
      <c r="D222" s="35">
        <v>41051</v>
      </c>
      <c r="E222" s="58" t="s">
        <v>1</v>
      </c>
      <c r="F222" s="59">
        <v>8</v>
      </c>
      <c r="G222" s="61">
        <v>466.1</v>
      </c>
      <c r="H222" s="57" t="s">
        <v>228</v>
      </c>
    </row>
    <row r="223" spans="1:8" ht="22.5" customHeight="1">
      <c r="A223" s="34" t="s">
        <v>0</v>
      </c>
      <c r="B223" s="34">
        <v>223</v>
      </c>
      <c r="C223" s="60">
        <v>40558473</v>
      </c>
      <c r="D223" s="35">
        <v>41051</v>
      </c>
      <c r="E223" s="58" t="s">
        <v>1</v>
      </c>
      <c r="F223" s="59">
        <v>8</v>
      </c>
      <c r="G223" s="61">
        <v>466.1</v>
      </c>
      <c r="H223" s="57" t="s">
        <v>228</v>
      </c>
    </row>
    <row r="224" spans="1:8" ht="22.5" customHeight="1">
      <c r="A224" s="34" t="s">
        <v>0</v>
      </c>
      <c r="B224" s="34">
        <v>224</v>
      </c>
      <c r="C224" s="60">
        <v>40558273</v>
      </c>
      <c r="D224" s="35">
        <v>41051</v>
      </c>
      <c r="E224" s="58" t="s">
        <v>1</v>
      </c>
      <c r="F224" s="59">
        <v>6</v>
      </c>
      <c r="G224" s="61">
        <v>466.1</v>
      </c>
      <c r="H224" s="57" t="s">
        <v>229</v>
      </c>
    </row>
    <row r="225" spans="1:8" ht="22.5" customHeight="1">
      <c r="A225" s="34" t="s">
        <v>0</v>
      </c>
      <c r="B225" s="34">
        <v>225</v>
      </c>
      <c r="C225" s="60">
        <v>40558058</v>
      </c>
      <c r="D225" s="35">
        <v>41051</v>
      </c>
      <c r="E225" s="58" t="s">
        <v>1</v>
      </c>
      <c r="F225" s="59">
        <v>15</v>
      </c>
      <c r="G225" s="61">
        <v>466.1</v>
      </c>
      <c r="H225" s="57" t="s">
        <v>222</v>
      </c>
    </row>
    <row r="226" spans="1:8" s="55" customFormat="1" ht="22.5" customHeight="1">
      <c r="A226" s="34" t="s">
        <v>0</v>
      </c>
      <c r="B226" s="34">
        <v>226</v>
      </c>
      <c r="C226" s="60">
        <v>40560448</v>
      </c>
      <c r="D226" s="35">
        <v>41051</v>
      </c>
      <c r="E226" s="58" t="s">
        <v>1</v>
      </c>
      <c r="F226" s="59">
        <v>8</v>
      </c>
      <c r="G226" s="61">
        <v>466.1</v>
      </c>
      <c r="H226" s="57" t="s">
        <v>230</v>
      </c>
    </row>
    <row r="227" spans="1:8" ht="22.5" customHeight="1">
      <c r="A227" s="34" t="s">
        <v>0</v>
      </c>
      <c r="B227" s="34">
        <v>227</v>
      </c>
      <c r="C227" s="60">
        <v>40559204</v>
      </c>
      <c r="D227" s="35">
        <v>41050</v>
      </c>
      <c r="E227" s="58" t="s">
        <v>1</v>
      </c>
      <c r="F227" s="59">
        <v>15</v>
      </c>
      <c r="G227" s="61">
        <v>466.1</v>
      </c>
      <c r="H227" s="57" t="s">
        <v>217</v>
      </c>
    </row>
    <row r="228" spans="1:8" ht="22.5" customHeight="1">
      <c r="A228" s="34" t="s">
        <v>0</v>
      </c>
      <c r="B228" s="34">
        <v>228</v>
      </c>
      <c r="C228" s="60">
        <v>40561011</v>
      </c>
      <c r="D228" s="35">
        <v>41052</v>
      </c>
      <c r="E228" s="58" t="s">
        <v>1</v>
      </c>
      <c r="F228" s="59">
        <v>14.5</v>
      </c>
      <c r="G228" s="61">
        <v>466.1</v>
      </c>
      <c r="H228" s="57" t="s">
        <v>231</v>
      </c>
    </row>
    <row r="229" spans="1:8" ht="22.5" customHeight="1">
      <c r="A229" s="34" t="s">
        <v>0</v>
      </c>
      <c r="B229" s="34">
        <v>229</v>
      </c>
      <c r="C229" s="60">
        <v>40559100</v>
      </c>
      <c r="D229" s="35">
        <v>41053</v>
      </c>
      <c r="E229" s="58" t="s">
        <v>1</v>
      </c>
      <c r="F229" s="59">
        <v>14</v>
      </c>
      <c r="G229" s="61">
        <v>466.1</v>
      </c>
      <c r="H229" s="57" t="s">
        <v>232</v>
      </c>
    </row>
    <row r="230" spans="1:8" ht="22.5" customHeight="1">
      <c r="A230" s="34" t="s">
        <v>0</v>
      </c>
      <c r="B230" s="34">
        <v>230</v>
      </c>
      <c r="C230" s="60">
        <v>40561096</v>
      </c>
      <c r="D230" s="35">
        <v>41053</v>
      </c>
      <c r="E230" s="58" t="s">
        <v>1</v>
      </c>
      <c r="F230" s="59">
        <v>14.5</v>
      </c>
      <c r="G230" s="61">
        <v>466.1</v>
      </c>
      <c r="H230" s="57" t="s">
        <v>231</v>
      </c>
    </row>
    <row r="231" spans="1:8" ht="22.5" customHeight="1">
      <c r="A231" s="34" t="s">
        <v>0</v>
      </c>
      <c r="B231" s="34">
        <v>231</v>
      </c>
      <c r="C231" s="60">
        <v>40559393</v>
      </c>
      <c r="D231" s="35">
        <v>41059</v>
      </c>
      <c r="E231" s="58" t="s">
        <v>1</v>
      </c>
      <c r="F231" s="59">
        <v>8</v>
      </c>
      <c r="G231" s="61">
        <v>466.1</v>
      </c>
      <c r="H231" s="57" t="s">
        <v>231</v>
      </c>
    </row>
    <row r="232" spans="1:8" ht="22.5" customHeight="1">
      <c r="A232" s="34" t="s">
        <v>0</v>
      </c>
      <c r="B232" s="34">
        <v>232</v>
      </c>
      <c r="C232" s="60">
        <v>40559481</v>
      </c>
      <c r="D232" s="35">
        <v>41050</v>
      </c>
      <c r="E232" s="58" t="s">
        <v>1</v>
      </c>
      <c r="F232" s="59">
        <v>14</v>
      </c>
      <c r="G232" s="61">
        <v>466.1</v>
      </c>
      <c r="H232" s="57" t="s">
        <v>222</v>
      </c>
    </row>
    <row r="233" spans="1:8" ht="22.5" customHeight="1">
      <c r="A233" s="34" t="s">
        <v>0</v>
      </c>
      <c r="B233" s="34">
        <v>233</v>
      </c>
      <c r="C233" s="60">
        <v>40560235</v>
      </c>
      <c r="D233" s="35">
        <v>41057</v>
      </c>
      <c r="E233" s="58" t="s">
        <v>1</v>
      </c>
      <c r="F233" s="59">
        <v>15</v>
      </c>
      <c r="G233" s="61">
        <v>466.1</v>
      </c>
      <c r="H233" s="57" t="s">
        <v>219</v>
      </c>
    </row>
    <row r="234" spans="1:8" ht="22.5" customHeight="1">
      <c r="A234" s="34" t="s">
        <v>0</v>
      </c>
      <c r="B234" s="34">
        <v>234</v>
      </c>
      <c r="C234" s="60">
        <v>40561204</v>
      </c>
      <c r="D234" s="35">
        <v>41054</v>
      </c>
      <c r="E234" s="58" t="s">
        <v>1</v>
      </c>
      <c r="F234" s="59">
        <v>15</v>
      </c>
      <c r="G234" s="61">
        <v>466.1</v>
      </c>
      <c r="H234" s="57" t="s">
        <v>233</v>
      </c>
    </row>
    <row r="235" spans="1:8" ht="22.5" customHeight="1">
      <c r="A235" s="34" t="s">
        <v>0</v>
      </c>
      <c r="B235" s="34">
        <v>235</v>
      </c>
      <c r="C235" s="60">
        <v>40560329</v>
      </c>
      <c r="D235" s="35">
        <v>41051</v>
      </c>
      <c r="E235" s="58" t="s">
        <v>1</v>
      </c>
      <c r="F235" s="59">
        <v>14</v>
      </c>
      <c r="G235" s="61">
        <v>466.1</v>
      </c>
      <c r="H235" s="57" t="s">
        <v>234</v>
      </c>
    </row>
    <row r="236" spans="1:8" ht="22.5" customHeight="1">
      <c r="A236" s="34" t="s">
        <v>0</v>
      </c>
      <c r="B236" s="34">
        <v>236</v>
      </c>
      <c r="C236" s="60">
        <v>40562526</v>
      </c>
      <c r="D236" s="35">
        <v>41057</v>
      </c>
      <c r="E236" s="58" t="s">
        <v>1</v>
      </c>
      <c r="F236" s="59">
        <v>8</v>
      </c>
      <c r="G236" s="61">
        <v>466.1</v>
      </c>
      <c r="H236" s="57" t="s">
        <v>225</v>
      </c>
    </row>
    <row r="237" spans="1:8" ht="22.5" customHeight="1">
      <c r="A237" s="34" t="s">
        <v>0</v>
      </c>
      <c r="B237" s="34">
        <v>237</v>
      </c>
      <c r="C237" s="60">
        <v>40562576</v>
      </c>
      <c r="D237" s="35">
        <v>41057</v>
      </c>
      <c r="E237" s="58" t="s">
        <v>1</v>
      </c>
      <c r="F237" s="59">
        <v>15</v>
      </c>
      <c r="G237" s="61">
        <v>466.1</v>
      </c>
      <c r="H237" s="57" t="s">
        <v>224</v>
      </c>
    </row>
    <row r="238" spans="1:8" ht="22.5" customHeight="1">
      <c r="A238" s="34" t="s">
        <v>0</v>
      </c>
      <c r="B238" s="34">
        <v>238</v>
      </c>
      <c r="C238" s="60">
        <v>40562342</v>
      </c>
      <c r="D238" s="35">
        <v>41054</v>
      </c>
      <c r="E238" s="58" t="s">
        <v>1</v>
      </c>
      <c r="F238" s="59">
        <v>8</v>
      </c>
      <c r="G238" s="61">
        <v>466.1</v>
      </c>
      <c r="H238" s="57" t="s">
        <v>224</v>
      </c>
    </row>
    <row r="239" spans="1:8" ht="22.5" customHeight="1">
      <c r="A239" s="34" t="s">
        <v>0</v>
      </c>
      <c r="B239" s="34">
        <v>239</v>
      </c>
      <c r="C239" s="60">
        <v>40561767</v>
      </c>
      <c r="D239" s="35">
        <v>41053</v>
      </c>
      <c r="E239" s="58" t="s">
        <v>1</v>
      </c>
      <c r="F239" s="59">
        <v>14</v>
      </c>
      <c r="G239" s="61">
        <v>466.1</v>
      </c>
      <c r="H239" s="57" t="s">
        <v>235</v>
      </c>
    </row>
    <row r="240" spans="1:8" ht="22.5" customHeight="1">
      <c r="A240" s="34" t="s">
        <v>0</v>
      </c>
      <c r="B240" s="34">
        <v>240</v>
      </c>
      <c r="C240" s="60">
        <v>40563184</v>
      </c>
      <c r="D240" s="35">
        <v>41054</v>
      </c>
      <c r="E240" s="58" t="s">
        <v>1</v>
      </c>
      <c r="F240" s="59">
        <v>15</v>
      </c>
      <c r="G240" s="61">
        <v>466.1</v>
      </c>
      <c r="H240" s="57" t="s">
        <v>236</v>
      </c>
    </row>
    <row r="241" spans="1:8" ht="22.5" customHeight="1">
      <c r="A241" s="34" t="s">
        <v>0</v>
      </c>
      <c r="B241" s="34">
        <v>241</v>
      </c>
      <c r="C241" s="60">
        <v>40563925</v>
      </c>
      <c r="D241" s="35">
        <v>41058</v>
      </c>
      <c r="E241" s="58" t="s">
        <v>1</v>
      </c>
      <c r="F241" s="59">
        <v>15</v>
      </c>
      <c r="G241" s="61">
        <v>466.1</v>
      </c>
      <c r="H241" s="57" t="s">
        <v>222</v>
      </c>
    </row>
    <row r="242" spans="1:8" ht="22.5" customHeight="1">
      <c r="A242" s="34" t="s">
        <v>0</v>
      </c>
      <c r="B242" s="34">
        <v>242</v>
      </c>
      <c r="C242" s="60">
        <v>40564039</v>
      </c>
      <c r="D242" s="35">
        <v>41057</v>
      </c>
      <c r="E242" s="58" t="s">
        <v>1</v>
      </c>
      <c r="F242" s="59">
        <v>15</v>
      </c>
      <c r="G242" s="61">
        <v>466.1</v>
      </c>
      <c r="H242" s="57" t="s">
        <v>222</v>
      </c>
    </row>
    <row r="243" spans="1:8" ht="22.5" customHeight="1">
      <c r="A243" s="34" t="s">
        <v>0</v>
      </c>
      <c r="B243" s="34">
        <v>243</v>
      </c>
      <c r="C243" s="60">
        <v>40554021</v>
      </c>
      <c r="D243" s="35">
        <v>41044</v>
      </c>
      <c r="E243" s="58" t="s">
        <v>1</v>
      </c>
      <c r="F243" s="59">
        <v>100</v>
      </c>
      <c r="G243" s="61">
        <v>212211.45</v>
      </c>
      <c r="H243" s="57" t="s">
        <v>217</v>
      </c>
    </row>
    <row r="244" spans="1:8" ht="22.5" customHeight="1">
      <c r="A244" s="34" t="s">
        <v>0</v>
      </c>
      <c r="B244" s="34">
        <v>244</v>
      </c>
      <c r="C244" s="60">
        <v>40539931</v>
      </c>
      <c r="D244" s="35">
        <v>41050</v>
      </c>
      <c r="E244" s="58" t="s">
        <v>1</v>
      </c>
      <c r="F244" s="59">
        <v>3</v>
      </c>
      <c r="G244" s="61">
        <v>466.1</v>
      </c>
      <c r="H244" s="57" t="s">
        <v>45</v>
      </c>
    </row>
    <row r="245" spans="1:8" ht="22.5" customHeight="1">
      <c r="A245" s="34" t="s">
        <v>0</v>
      </c>
      <c r="B245" s="34">
        <v>245</v>
      </c>
      <c r="C245" s="60">
        <v>40546952</v>
      </c>
      <c r="D245" s="35">
        <v>41059</v>
      </c>
      <c r="E245" s="58" t="s">
        <v>1</v>
      </c>
      <c r="F245" s="59">
        <v>14</v>
      </c>
      <c r="G245" s="61">
        <v>466.1</v>
      </c>
      <c r="H245" s="57" t="s">
        <v>101</v>
      </c>
    </row>
    <row r="246" spans="1:8" ht="22.5" customHeight="1">
      <c r="A246" s="34" t="s">
        <v>0</v>
      </c>
      <c r="B246" s="34">
        <v>246</v>
      </c>
      <c r="C246" s="60">
        <v>40547150</v>
      </c>
      <c r="D246" s="35">
        <v>41032</v>
      </c>
      <c r="E246" s="58" t="s">
        <v>1</v>
      </c>
      <c r="F246" s="59">
        <v>7</v>
      </c>
      <c r="G246" s="61">
        <v>466.1</v>
      </c>
      <c r="H246" s="57" t="s">
        <v>187</v>
      </c>
    </row>
    <row r="247" spans="1:8" ht="22.5" customHeight="1">
      <c r="A247" s="34" t="s">
        <v>0</v>
      </c>
      <c r="B247" s="34">
        <v>247</v>
      </c>
      <c r="C247" s="60">
        <v>40549506</v>
      </c>
      <c r="D247" s="35">
        <v>41058</v>
      </c>
      <c r="E247" s="58" t="s">
        <v>1</v>
      </c>
      <c r="F247" s="59">
        <v>15</v>
      </c>
      <c r="G247" s="61">
        <v>466.1</v>
      </c>
      <c r="H247" s="57" t="s">
        <v>58</v>
      </c>
    </row>
    <row r="248" spans="1:8" ht="22.5" customHeight="1">
      <c r="A248" s="34" t="s">
        <v>0</v>
      </c>
      <c r="B248" s="34">
        <v>248</v>
      </c>
      <c r="C248" s="60">
        <v>40549058</v>
      </c>
      <c r="D248" s="35">
        <v>41033</v>
      </c>
      <c r="E248" s="58" t="s">
        <v>1</v>
      </c>
      <c r="F248" s="59">
        <v>14</v>
      </c>
      <c r="G248" s="61">
        <v>466.1</v>
      </c>
      <c r="H248" s="57" t="s">
        <v>127</v>
      </c>
    </row>
    <row r="249" spans="1:8" ht="22.5" customHeight="1">
      <c r="A249" s="34" t="s">
        <v>0</v>
      </c>
      <c r="B249" s="34">
        <v>249</v>
      </c>
      <c r="C249" s="60">
        <v>40550802</v>
      </c>
      <c r="D249" s="35">
        <v>41047</v>
      </c>
      <c r="E249" s="58" t="s">
        <v>1</v>
      </c>
      <c r="F249" s="59">
        <v>40</v>
      </c>
      <c r="G249" s="61">
        <v>4800</v>
      </c>
      <c r="H249" s="57" t="s">
        <v>118</v>
      </c>
    </row>
    <row r="250" spans="1:8" ht="22.5" customHeight="1">
      <c r="A250" s="34" t="s">
        <v>0</v>
      </c>
      <c r="B250" s="34">
        <v>250</v>
      </c>
      <c r="C250" s="60">
        <v>40553174</v>
      </c>
      <c r="D250" s="35">
        <v>41045</v>
      </c>
      <c r="E250" s="58" t="s">
        <v>1</v>
      </c>
      <c r="F250" s="59">
        <v>10</v>
      </c>
      <c r="G250" s="61">
        <v>466.1</v>
      </c>
      <c r="H250" s="57" t="s">
        <v>53</v>
      </c>
    </row>
    <row r="251" spans="1:8" ht="22.5" customHeight="1">
      <c r="A251" s="34" t="s">
        <v>0</v>
      </c>
      <c r="B251" s="34">
        <v>251</v>
      </c>
      <c r="C251" s="60">
        <v>40550295</v>
      </c>
      <c r="D251" s="35">
        <v>41034</v>
      </c>
      <c r="E251" s="87" t="s">
        <v>1</v>
      </c>
      <c r="F251" s="59">
        <v>5</v>
      </c>
      <c r="G251" s="61">
        <v>466.1</v>
      </c>
      <c r="H251" s="57" t="s">
        <v>95</v>
      </c>
    </row>
    <row r="252" spans="1:8" ht="22.5" customHeight="1">
      <c r="A252" s="34" t="s">
        <v>0</v>
      </c>
      <c r="B252" s="34">
        <v>252</v>
      </c>
      <c r="C252" s="60">
        <v>40553190</v>
      </c>
      <c r="D252" s="35">
        <v>41040</v>
      </c>
      <c r="E252" s="58" t="s">
        <v>1</v>
      </c>
      <c r="F252" s="59">
        <v>7</v>
      </c>
      <c r="G252" s="61">
        <v>466.1</v>
      </c>
      <c r="H252" s="57" t="s">
        <v>59</v>
      </c>
    </row>
    <row r="253" spans="1:8" ht="22.5" customHeight="1">
      <c r="A253" s="34" t="s">
        <v>0</v>
      </c>
      <c r="B253" s="34">
        <v>253</v>
      </c>
      <c r="C253" s="60">
        <v>40554694</v>
      </c>
      <c r="D253" s="35">
        <v>41051</v>
      </c>
      <c r="E253" s="58" t="s">
        <v>1</v>
      </c>
      <c r="F253" s="59">
        <v>7</v>
      </c>
      <c r="G253" s="61">
        <v>466.1</v>
      </c>
      <c r="H253" s="57" t="s">
        <v>125</v>
      </c>
    </row>
    <row r="254" spans="1:8" ht="22.5" customHeight="1">
      <c r="A254" s="34" t="s">
        <v>0</v>
      </c>
      <c r="B254" s="34">
        <v>254</v>
      </c>
      <c r="C254" s="60">
        <v>40554700</v>
      </c>
      <c r="D254" s="35">
        <v>41054</v>
      </c>
      <c r="E254" s="58" t="s">
        <v>1</v>
      </c>
      <c r="F254" s="59">
        <v>10</v>
      </c>
      <c r="G254" s="61">
        <v>466.1</v>
      </c>
      <c r="H254" s="57" t="s">
        <v>54</v>
      </c>
    </row>
    <row r="255" spans="1:8" ht="22.5" customHeight="1">
      <c r="A255" s="34" t="s">
        <v>0</v>
      </c>
      <c r="B255" s="34">
        <v>255</v>
      </c>
      <c r="C255" s="60">
        <v>40553206</v>
      </c>
      <c r="D255" s="35">
        <v>41045</v>
      </c>
      <c r="E255" s="58" t="s">
        <v>1</v>
      </c>
      <c r="F255" s="59">
        <v>8</v>
      </c>
      <c r="G255" s="61">
        <v>466.1</v>
      </c>
      <c r="H255" s="57" t="s">
        <v>58</v>
      </c>
    </row>
    <row r="256" spans="1:8" ht="22.5" customHeight="1">
      <c r="A256" s="34" t="s">
        <v>0</v>
      </c>
      <c r="B256" s="34">
        <v>256</v>
      </c>
      <c r="C256" s="60">
        <v>40553217</v>
      </c>
      <c r="D256" s="35">
        <v>41046</v>
      </c>
      <c r="E256" s="58" t="s">
        <v>1</v>
      </c>
      <c r="F256" s="59">
        <v>5</v>
      </c>
      <c r="G256" s="61">
        <v>466.1</v>
      </c>
      <c r="H256" s="57" t="s">
        <v>95</v>
      </c>
    </row>
    <row r="257" spans="1:8" ht="22.5" customHeight="1">
      <c r="A257" s="34" t="s">
        <v>0</v>
      </c>
      <c r="B257" s="34">
        <v>257</v>
      </c>
      <c r="C257" s="60">
        <v>40552387</v>
      </c>
      <c r="D257" s="35">
        <v>41039</v>
      </c>
      <c r="E257" s="58" t="s">
        <v>1</v>
      </c>
      <c r="F257" s="59">
        <v>8</v>
      </c>
      <c r="G257" s="61">
        <v>466.1</v>
      </c>
      <c r="H257" s="57" t="s">
        <v>131</v>
      </c>
    </row>
    <row r="258" spans="1:8" ht="22.5" customHeight="1">
      <c r="A258" s="34" t="s">
        <v>0</v>
      </c>
      <c r="B258" s="34">
        <v>258</v>
      </c>
      <c r="C258" s="60">
        <v>40556404</v>
      </c>
      <c r="D258" s="35">
        <v>41053</v>
      </c>
      <c r="E258" s="58" t="s">
        <v>1</v>
      </c>
      <c r="F258" s="59">
        <v>5</v>
      </c>
      <c r="G258" s="61">
        <v>466.1</v>
      </c>
      <c r="H258" s="57" t="s">
        <v>118</v>
      </c>
    </row>
    <row r="259" spans="1:8" ht="22.5" customHeight="1">
      <c r="A259" s="34" t="s">
        <v>0</v>
      </c>
      <c r="B259" s="34">
        <v>259</v>
      </c>
      <c r="C259" s="60">
        <v>40553243</v>
      </c>
      <c r="D259" s="35">
        <v>41047</v>
      </c>
      <c r="E259" s="58" t="s">
        <v>1</v>
      </c>
      <c r="F259" s="59">
        <v>8</v>
      </c>
      <c r="G259" s="61">
        <v>466.1</v>
      </c>
      <c r="H259" s="57" t="s">
        <v>118</v>
      </c>
    </row>
    <row r="260" spans="1:8" ht="22.5" customHeight="1">
      <c r="A260" s="34" t="s">
        <v>0</v>
      </c>
      <c r="B260" s="34">
        <v>260</v>
      </c>
      <c r="C260" s="60">
        <v>40553227</v>
      </c>
      <c r="D260" s="35">
        <v>41046</v>
      </c>
      <c r="E260" s="58" t="s">
        <v>1</v>
      </c>
      <c r="F260" s="59">
        <v>10</v>
      </c>
      <c r="G260" s="61">
        <v>466.1</v>
      </c>
      <c r="H260" s="57" t="s">
        <v>95</v>
      </c>
    </row>
    <row r="261" spans="1:8" ht="22.5" customHeight="1">
      <c r="A261" s="34" t="s">
        <v>0</v>
      </c>
      <c r="B261" s="34">
        <v>261</v>
      </c>
      <c r="C261" s="60">
        <v>40553390</v>
      </c>
      <c r="D261" s="35">
        <v>41045</v>
      </c>
      <c r="E261" s="58" t="s">
        <v>1</v>
      </c>
      <c r="F261" s="59">
        <v>5</v>
      </c>
      <c r="G261" s="61">
        <v>466.1</v>
      </c>
      <c r="H261" s="57" t="s">
        <v>95</v>
      </c>
    </row>
    <row r="262" spans="1:8" ht="22.5" customHeight="1">
      <c r="A262" s="34" t="s">
        <v>0</v>
      </c>
      <c r="B262" s="34">
        <v>262</v>
      </c>
      <c r="C262" s="60">
        <v>40556997</v>
      </c>
      <c r="D262" s="35">
        <v>41050</v>
      </c>
      <c r="E262" s="58" t="s">
        <v>1</v>
      </c>
      <c r="F262" s="59">
        <v>15</v>
      </c>
      <c r="G262" s="61">
        <v>466.1</v>
      </c>
      <c r="H262" s="57" t="s">
        <v>30</v>
      </c>
    </row>
    <row r="263" spans="1:8" ht="22.5" customHeight="1">
      <c r="A263" s="34" t="s">
        <v>0</v>
      </c>
      <c r="B263" s="34">
        <v>263</v>
      </c>
      <c r="C263" s="60">
        <v>40557700</v>
      </c>
      <c r="D263" s="35">
        <v>41050</v>
      </c>
      <c r="E263" s="58" t="s">
        <v>1</v>
      </c>
      <c r="F263" s="59">
        <v>5</v>
      </c>
      <c r="G263" s="61">
        <v>466.1</v>
      </c>
      <c r="H263" s="57" t="s">
        <v>95</v>
      </c>
    </row>
    <row r="264" spans="1:8" ht="22.5" customHeight="1">
      <c r="A264" s="34" t="s">
        <v>0</v>
      </c>
      <c r="B264" s="34">
        <v>264</v>
      </c>
      <c r="C264" s="60">
        <v>40556590</v>
      </c>
      <c r="D264" s="35">
        <v>41047</v>
      </c>
      <c r="E264" s="58" t="s">
        <v>1</v>
      </c>
      <c r="F264" s="59">
        <v>37</v>
      </c>
      <c r="G264" s="61">
        <v>8510</v>
      </c>
      <c r="H264" s="57" t="s">
        <v>118</v>
      </c>
    </row>
    <row r="265" spans="1:8" ht="22.5" customHeight="1">
      <c r="A265" s="34" t="s">
        <v>0</v>
      </c>
      <c r="B265" s="34">
        <v>265</v>
      </c>
      <c r="C265" s="60">
        <v>40557102</v>
      </c>
      <c r="D265" s="35">
        <v>41051</v>
      </c>
      <c r="E265" s="58" t="s">
        <v>1</v>
      </c>
      <c r="F265" s="59">
        <v>5</v>
      </c>
      <c r="G265" s="61">
        <v>466.1</v>
      </c>
      <c r="H265" s="57" t="s">
        <v>95</v>
      </c>
    </row>
    <row r="266" spans="1:8" ht="22.5" customHeight="1">
      <c r="A266" s="34" t="s">
        <v>0</v>
      </c>
      <c r="B266" s="34">
        <v>266</v>
      </c>
      <c r="C266" s="60">
        <v>40557117</v>
      </c>
      <c r="D266" s="35">
        <v>41051</v>
      </c>
      <c r="E266" s="58" t="s">
        <v>1</v>
      </c>
      <c r="F266" s="59">
        <v>5</v>
      </c>
      <c r="G266" s="61">
        <v>466.1</v>
      </c>
      <c r="H266" s="57" t="s">
        <v>95</v>
      </c>
    </row>
    <row r="267" spans="1:8" ht="22.5" customHeight="1">
      <c r="A267" s="34" t="s">
        <v>0</v>
      </c>
      <c r="B267" s="34">
        <v>267</v>
      </c>
      <c r="C267" s="60">
        <v>40560786</v>
      </c>
      <c r="D267" s="35">
        <v>41058</v>
      </c>
      <c r="E267" s="58" t="s">
        <v>1</v>
      </c>
      <c r="F267" s="59">
        <v>5</v>
      </c>
      <c r="G267" s="61">
        <v>466.1</v>
      </c>
      <c r="H267" s="57" t="s">
        <v>79</v>
      </c>
    </row>
    <row r="268" spans="1:8" ht="22.5" customHeight="1">
      <c r="A268" s="34" t="s">
        <v>0</v>
      </c>
      <c r="B268" s="34">
        <v>268</v>
      </c>
      <c r="C268" s="60">
        <v>40542977</v>
      </c>
      <c r="D268" s="35">
        <v>41041</v>
      </c>
      <c r="E268" s="58" t="s">
        <v>1</v>
      </c>
      <c r="F268" s="59">
        <v>3</v>
      </c>
      <c r="G268" s="61">
        <v>466.1</v>
      </c>
      <c r="H268" s="57" t="s">
        <v>35</v>
      </c>
    </row>
    <row r="269" spans="1:8" ht="22.5" customHeight="1">
      <c r="A269" s="34" t="s">
        <v>0</v>
      </c>
      <c r="B269" s="34">
        <v>269</v>
      </c>
      <c r="C269" s="60">
        <v>40543169</v>
      </c>
      <c r="D269" s="35">
        <v>41032</v>
      </c>
      <c r="E269" s="58" t="s">
        <v>1</v>
      </c>
      <c r="F269" s="59">
        <v>14.9</v>
      </c>
      <c r="G269" s="61">
        <v>466.1</v>
      </c>
      <c r="H269" s="57" t="s">
        <v>19</v>
      </c>
    </row>
    <row r="270" spans="1:8" ht="22.5" customHeight="1">
      <c r="A270" s="34" t="s">
        <v>0</v>
      </c>
      <c r="B270" s="34">
        <v>270</v>
      </c>
      <c r="C270" s="60">
        <v>40543070</v>
      </c>
      <c r="D270" s="35">
        <v>41033</v>
      </c>
      <c r="E270" s="58" t="s">
        <v>1</v>
      </c>
      <c r="F270" s="59">
        <v>14</v>
      </c>
      <c r="G270" s="61">
        <v>466.1</v>
      </c>
      <c r="H270" s="57" t="s">
        <v>19</v>
      </c>
    </row>
    <row r="271" spans="1:8" ht="22.5" customHeight="1">
      <c r="A271" s="34" t="s">
        <v>0</v>
      </c>
      <c r="B271" s="34">
        <v>271</v>
      </c>
      <c r="C271" s="60">
        <v>40543168</v>
      </c>
      <c r="D271" s="35">
        <v>41032</v>
      </c>
      <c r="E271" s="58" t="s">
        <v>1</v>
      </c>
      <c r="F271" s="59">
        <v>14.9</v>
      </c>
      <c r="G271" s="61">
        <v>466.1</v>
      </c>
      <c r="H271" s="57" t="s">
        <v>19</v>
      </c>
    </row>
    <row r="272" spans="1:8" ht="22.5" customHeight="1">
      <c r="A272" s="34" t="s">
        <v>0</v>
      </c>
      <c r="B272" s="34">
        <v>272</v>
      </c>
      <c r="C272" s="60">
        <v>40543171</v>
      </c>
      <c r="D272" s="35">
        <v>41032</v>
      </c>
      <c r="E272" s="58" t="s">
        <v>1</v>
      </c>
      <c r="F272" s="59">
        <v>14</v>
      </c>
      <c r="G272" s="61">
        <v>466.1</v>
      </c>
      <c r="H272" s="57" t="s">
        <v>19</v>
      </c>
    </row>
    <row r="273" spans="1:8" ht="22.5" customHeight="1">
      <c r="A273" s="34" t="s">
        <v>0</v>
      </c>
      <c r="B273" s="34">
        <v>273</v>
      </c>
      <c r="C273" s="60">
        <v>40543170</v>
      </c>
      <c r="D273" s="35">
        <v>41033</v>
      </c>
      <c r="E273" s="58" t="s">
        <v>1</v>
      </c>
      <c r="F273" s="59">
        <v>14.9</v>
      </c>
      <c r="G273" s="61">
        <v>466.1</v>
      </c>
      <c r="H273" s="57" t="s">
        <v>19</v>
      </c>
    </row>
    <row r="274" spans="1:8" ht="22.5" customHeight="1">
      <c r="A274" s="34" t="s">
        <v>0</v>
      </c>
      <c r="B274" s="34">
        <v>274</v>
      </c>
      <c r="C274" s="60">
        <v>40546367</v>
      </c>
      <c r="D274" s="35">
        <v>41032</v>
      </c>
      <c r="E274" s="58" t="s">
        <v>1</v>
      </c>
      <c r="F274" s="59">
        <v>14</v>
      </c>
      <c r="G274" s="61">
        <v>466.1</v>
      </c>
      <c r="H274" s="57" t="s">
        <v>19</v>
      </c>
    </row>
    <row r="275" spans="1:8" ht="22.5" customHeight="1">
      <c r="A275" s="34" t="s">
        <v>0</v>
      </c>
      <c r="B275" s="34">
        <v>275</v>
      </c>
      <c r="C275" s="60">
        <v>40547498</v>
      </c>
      <c r="D275" s="35">
        <v>41032</v>
      </c>
      <c r="E275" s="58" t="s">
        <v>1</v>
      </c>
      <c r="F275" s="59">
        <v>8</v>
      </c>
      <c r="G275" s="61">
        <v>466.1</v>
      </c>
      <c r="H275" s="57" t="s">
        <v>35</v>
      </c>
    </row>
    <row r="276" spans="1:8" ht="22.5" customHeight="1">
      <c r="A276" s="34" t="s">
        <v>0</v>
      </c>
      <c r="B276" s="34">
        <v>276</v>
      </c>
      <c r="C276" s="60">
        <v>40543291</v>
      </c>
      <c r="D276" s="35">
        <v>41031</v>
      </c>
      <c r="E276" s="58" t="s">
        <v>1</v>
      </c>
      <c r="F276" s="59">
        <v>15</v>
      </c>
      <c r="G276" s="61">
        <v>466.1</v>
      </c>
      <c r="H276" s="57" t="s">
        <v>19</v>
      </c>
    </row>
    <row r="277" spans="1:8" ht="22.5" customHeight="1">
      <c r="A277" s="34" t="s">
        <v>0</v>
      </c>
      <c r="B277" s="34">
        <v>277</v>
      </c>
      <c r="C277" s="60">
        <v>40543287</v>
      </c>
      <c r="D277" s="35">
        <v>41031</v>
      </c>
      <c r="E277" s="58" t="s">
        <v>1</v>
      </c>
      <c r="F277" s="59">
        <v>15</v>
      </c>
      <c r="G277" s="61">
        <v>466.1</v>
      </c>
      <c r="H277" s="57" t="s">
        <v>19</v>
      </c>
    </row>
    <row r="278" spans="1:8" ht="22.5" customHeight="1">
      <c r="A278" s="34" t="s">
        <v>0</v>
      </c>
      <c r="B278" s="34">
        <v>278</v>
      </c>
      <c r="C278" s="60">
        <v>40545899</v>
      </c>
      <c r="D278" s="35">
        <v>41033</v>
      </c>
      <c r="E278" s="58" t="s">
        <v>1</v>
      </c>
      <c r="F278" s="59">
        <v>15</v>
      </c>
      <c r="G278" s="61">
        <v>466.1</v>
      </c>
      <c r="H278" s="57" t="s">
        <v>102</v>
      </c>
    </row>
    <row r="279" spans="1:8" ht="22.5" customHeight="1">
      <c r="A279" s="34" t="s">
        <v>0</v>
      </c>
      <c r="B279" s="34">
        <v>279</v>
      </c>
      <c r="C279" s="60">
        <v>40550446</v>
      </c>
      <c r="D279" s="35">
        <v>41043</v>
      </c>
      <c r="E279" s="58" t="s">
        <v>1</v>
      </c>
      <c r="F279" s="59">
        <v>14.9</v>
      </c>
      <c r="G279" s="61">
        <v>466.1</v>
      </c>
      <c r="H279" s="57" t="s">
        <v>41</v>
      </c>
    </row>
    <row r="280" spans="1:8" ht="22.5" customHeight="1">
      <c r="A280" s="34" t="s">
        <v>0</v>
      </c>
      <c r="B280" s="34">
        <v>280</v>
      </c>
      <c r="C280" s="60">
        <v>40553497</v>
      </c>
      <c r="D280" s="35">
        <v>41050</v>
      </c>
      <c r="E280" s="58" t="s">
        <v>1</v>
      </c>
      <c r="F280" s="59">
        <v>3</v>
      </c>
      <c r="G280" s="61">
        <v>466.1</v>
      </c>
      <c r="H280" s="57" t="s">
        <v>19</v>
      </c>
    </row>
    <row r="281" spans="1:8" ht="22.5" customHeight="1">
      <c r="A281" s="34" t="s">
        <v>0</v>
      </c>
      <c r="B281" s="34">
        <v>281</v>
      </c>
      <c r="C281" s="60">
        <v>40552686</v>
      </c>
      <c r="D281" s="35">
        <v>41050</v>
      </c>
      <c r="E281" s="58" t="s">
        <v>1</v>
      </c>
      <c r="F281" s="59">
        <v>14.9</v>
      </c>
      <c r="G281" s="61">
        <v>466.1</v>
      </c>
      <c r="H281" s="57" t="s">
        <v>19</v>
      </c>
    </row>
    <row r="282" spans="1:8" ht="22.5" customHeight="1">
      <c r="A282" s="34" t="s">
        <v>0</v>
      </c>
      <c r="B282" s="34">
        <v>282</v>
      </c>
      <c r="C282" s="60">
        <v>40552681</v>
      </c>
      <c r="D282" s="35">
        <v>41051</v>
      </c>
      <c r="E282" s="58" t="s">
        <v>1</v>
      </c>
      <c r="F282" s="59">
        <v>15</v>
      </c>
      <c r="G282" s="61">
        <v>466.1</v>
      </c>
      <c r="H282" s="57" t="s">
        <v>211</v>
      </c>
    </row>
    <row r="283" spans="1:8" ht="22.5" customHeight="1">
      <c r="A283" s="34" t="s">
        <v>0</v>
      </c>
      <c r="B283" s="34">
        <v>283</v>
      </c>
      <c r="C283" s="60">
        <v>40550449</v>
      </c>
      <c r="D283" s="35">
        <v>41040</v>
      </c>
      <c r="E283" s="58" t="s">
        <v>1</v>
      </c>
      <c r="F283" s="59">
        <v>3</v>
      </c>
      <c r="G283" s="61">
        <v>466.1</v>
      </c>
      <c r="H283" s="57" t="s">
        <v>102</v>
      </c>
    </row>
    <row r="284" spans="1:8" ht="22.5" customHeight="1">
      <c r="A284" s="34" t="s">
        <v>0</v>
      </c>
      <c r="B284" s="34">
        <v>284</v>
      </c>
      <c r="C284" s="60">
        <v>40550961</v>
      </c>
      <c r="D284" s="35">
        <v>41047</v>
      </c>
      <c r="E284" s="58" t="s">
        <v>1</v>
      </c>
      <c r="F284" s="59">
        <v>35</v>
      </c>
      <c r="G284" s="61">
        <v>8050</v>
      </c>
      <c r="H284" s="57" t="s">
        <v>133</v>
      </c>
    </row>
    <row r="285" spans="1:8" ht="22.5" customHeight="1">
      <c r="A285" s="34" t="s">
        <v>0</v>
      </c>
      <c r="B285" s="34">
        <v>285</v>
      </c>
      <c r="C285" s="60">
        <v>40553119</v>
      </c>
      <c r="D285" s="35">
        <v>41041</v>
      </c>
      <c r="E285" s="58" t="s">
        <v>1</v>
      </c>
      <c r="F285" s="59">
        <v>14.6</v>
      </c>
      <c r="G285" s="61">
        <v>466.1</v>
      </c>
      <c r="H285" s="57" t="s">
        <v>211</v>
      </c>
    </row>
    <row r="286" spans="1:8" ht="22.5" customHeight="1">
      <c r="A286" s="34" t="s">
        <v>0</v>
      </c>
      <c r="B286" s="34">
        <v>286</v>
      </c>
      <c r="C286" s="60">
        <v>40553752</v>
      </c>
      <c r="D286" s="35">
        <v>41057</v>
      </c>
      <c r="E286" s="58" t="s">
        <v>1</v>
      </c>
      <c r="F286" s="59">
        <v>15</v>
      </c>
      <c r="G286" s="61">
        <v>466.1</v>
      </c>
      <c r="H286" s="57" t="s">
        <v>102</v>
      </c>
    </row>
    <row r="287" spans="1:8" ht="22.5" customHeight="1">
      <c r="A287" s="34" t="s">
        <v>0</v>
      </c>
      <c r="B287" s="34">
        <v>287</v>
      </c>
      <c r="C287" s="60">
        <v>40553856</v>
      </c>
      <c r="D287" s="35">
        <v>41051</v>
      </c>
      <c r="E287" s="58" t="s">
        <v>1</v>
      </c>
      <c r="F287" s="59">
        <v>6</v>
      </c>
      <c r="G287" s="61">
        <v>466.1</v>
      </c>
      <c r="H287" s="57" t="s">
        <v>74</v>
      </c>
    </row>
    <row r="288" spans="1:8" ht="22.5" customHeight="1">
      <c r="A288" s="34" t="s">
        <v>0</v>
      </c>
      <c r="B288" s="34">
        <v>288</v>
      </c>
      <c r="C288" s="60">
        <v>40556854</v>
      </c>
      <c r="D288" s="35">
        <v>41054</v>
      </c>
      <c r="E288" s="58" t="s">
        <v>1</v>
      </c>
      <c r="F288" s="59">
        <v>14.5</v>
      </c>
      <c r="G288" s="61">
        <v>466.1</v>
      </c>
      <c r="H288" s="57" t="s">
        <v>19</v>
      </c>
    </row>
    <row r="289" spans="1:8" ht="22.5" customHeight="1">
      <c r="A289" s="34" t="s">
        <v>0</v>
      </c>
      <c r="B289" s="34">
        <v>289</v>
      </c>
      <c r="C289" s="60">
        <v>40556499</v>
      </c>
      <c r="D289" s="35">
        <v>41053</v>
      </c>
      <c r="E289" s="58" t="s">
        <v>1</v>
      </c>
      <c r="F289" s="59">
        <v>14.9</v>
      </c>
      <c r="G289" s="61">
        <v>466.1</v>
      </c>
      <c r="H289" s="57" t="s">
        <v>19</v>
      </c>
    </row>
    <row r="290" spans="1:8" ht="22.5" customHeight="1">
      <c r="A290" s="34" t="s">
        <v>0</v>
      </c>
      <c r="B290" s="34">
        <v>290</v>
      </c>
      <c r="C290" s="60">
        <v>40557703</v>
      </c>
      <c r="D290" s="35">
        <v>41054</v>
      </c>
      <c r="E290" s="58" t="s">
        <v>1</v>
      </c>
      <c r="F290" s="59">
        <v>14.9</v>
      </c>
      <c r="G290" s="61">
        <v>466.1</v>
      </c>
      <c r="H290" s="57" t="s">
        <v>19</v>
      </c>
    </row>
    <row r="291" spans="1:8" ht="22.5" customHeight="1">
      <c r="A291" s="34" t="s">
        <v>0</v>
      </c>
      <c r="B291" s="34">
        <v>291</v>
      </c>
      <c r="C291" s="60">
        <v>40559473</v>
      </c>
      <c r="D291" s="35">
        <v>41059</v>
      </c>
      <c r="E291" s="58" t="s">
        <v>1</v>
      </c>
      <c r="F291" s="59">
        <v>6</v>
      </c>
      <c r="G291" s="61">
        <v>466.1</v>
      </c>
      <c r="H291" s="57" t="s">
        <v>211</v>
      </c>
    </row>
    <row r="292" spans="1:8" ht="22.5" customHeight="1">
      <c r="A292" s="34" t="s">
        <v>0</v>
      </c>
      <c r="B292" s="34">
        <v>292</v>
      </c>
      <c r="C292" s="60">
        <v>40562675</v>
      </c>
      <c r="D292" s="35">
        <v>41059</v>
      </c>
      <c r="E292" s="58" t="s">
        <v>1</v>
      </c>
      <c r="F292" s="59">
        <v>4.9</v>
      </c>
      <c r="G292" s="61">
        <v>466.1</v>
      </c>
      <c r="H292" s="57" t="s">
        <v>126</v>
      </c>
    </row>
    <row r="293" spans="1:8" ht="22.5" customHeight="1">
      <c r="A293" s="34" t="s">
        <v>0</v>
      </c>
      <c r="B293" s="34">
        <v>293</v>
      </c>
      <c r="C293" s="60">
        <v>40560969</v>
      </c>
      <c r="D293" s="35">
        <v>41059</v>
      </c>
      <c r="E293" s="58" t="s">
        <v>1</v>
      </c>
      <c r="F293" s="59">
        <v>6</v>
      </c>
      <c r="G293" s="61">
        <v>466.1</v>
      </c>
      <c r="H293" s="57" t="s">
        <v>74</v>
      </c>
    </row>
    <row r="294" spans="1:8" ht="22.5" customHeight="1">
      <c r="A294" s="34" t="s">
        <v>0</v>
      </c>
      <c r="B294" s="34">
        <v>294</v>
      </c>
      <c r="C294" s="60">
        <v>40564286</v>
      </c>
      <c r="D294" s="35">
        <v>41057</v>
      </c>
      <c r="E294" s="58" t="s">
        <v>1</v>
      </c>
      <c r="F294" s="59">
        <v>10</v>
      </c>
      <c r="G294" s="61">
        <v>466.1</v>
      </c>
      <c r="H294" s="57" t="s">
        <v>72</v>
      </c>
    </row>
    <row r="295" spans="1:8" ht="22.5" customHeight="1">
      <c r="A295" s="34" t="s">
        <v>0</v>
      </c>
      <c r="B295" s="34">
        <v>295</v>
      </c>
      <c r="C295" s="60">
        <v>40518302</v>
      </c>
      <c r="D295" s="35">
        <v>41047</v>
      </c>
      <c r="E295" s="58" t="s">
        <v>3</v>
      </c>
      <c r="F295" s="59">
        <v>633.5</v>
      </c>
      <c r="G295" s="61">
        <v>151183.1</v>
      </c>
      <c r="H295" s="57" t="s">
        <v>91</v>
      </c>
    </row>
    <row r="296" spans="1:8" ht="22.5" customHeight="1">
      <c r="A296" s="34" t="s">
        <v>0</v>
      </c>
      <c r="B296" s="34">
        <v>296</v>
      </c>
      <c r="C296" s="60">
        <v>40559283</v>
      </c>
      <c r="D296" s="35">
        <v>41050</v>
      </c>
      <c r="E296" s="58" t="s">
        <v>16</v>
      </c>
      <c r="F296" s="59">
        <v>1380</v>
      </c>
      <c r="G296" s="61">
        <v>27600</v>
      </c>
      <c r="H296" s="57" t="s">
        <v>107</v>
      </c>
    </row>
    <row r="297" spans="1:8" s="55" customFormat="1" ht="22.5" customHeight="1">
      <c r="A297" s="34" t="s">
        <v>0</v>
      </c>
      <c r="B297" s="34">
        <v>297</v>
      </c>
      <c r="C297" s="60">
        <v>40559410</v>
      </c>
      <c r="D297" s="35">
        <v>41050</v>
      </c>
      <c r="E297" s="58" t="s">
        <v>16</v>
      </c>
      <c r="F297" s="59">
        <v>1306</v>
      </c>
      <c r="G297" s="61">
        <v>26120</v>
      </c>
      <c r="H297" s="57" t="s">
        <v>84</v>
      </c>
    </row>
  </sheetData>
  <sheetProtection/>
  <autoFilter ref="A3:H297"/>
  <conditionalFormatting sqref="C154:C172">
    <cfRule type="duplicateValues" priority="10" dxfId="9">
      <formula>AND(COUNTIF($C$154:$C$172,C154)&gt;1,NOT(ISBLANK(C154)))</formula>
    </cfRule>
  </conditionalFormatting>
  <conditionalFormatting sqref="C157:C187">
    <cfRule type="duplicateValues" priority="9" dxfId="9">
      <formula>AND(COUNTIF($C$157:$C$187,C157)&gt;1,NOT(ISBLANK(C157)))</formula>
    </cfRule>
  </conditionalFormatting>
  <conditionalFormatting sqref="C154:C184">
    <cfRule type="duplicateValues" priority="8" dxfId="9">
      <formula>AND(COUNTIF($C$154:$C$184,C154)&gt;1,NOT(ISBLANK(C154)))</formula>
    </cfRule>
  </conditionalFormatting>
  <conditionalFormatting sqref="C106:C124">
    <cfRule type="duplicateValues" priority="7" dxfId="9">
      <formula>AND(COUNTIF($C$106:$C$124,C106)&gt;1,NOT(ISBLANK(C106)))</formula>
    </cfRule>
  </conditionalFormatting>
  <conditionalFormatting sqref="C109:C139">
    <cfRule type="duplicateValues" priority="6" dxfId="9">
      <formula>AND(COUNTIF($C$109:$C$139,C109)&gt;1,NOT(ISBLANK(C109)))</formula>
    </cfRule>
  </conditionalFormatting>
  <conditionalFormatting sqref="C106:C136">
    <cfRule type="duplicateValues" priority="5" dxfId="9">
      <formula>AND(COUNTIF($C$106:$C$136,C106)&gt;1,NOT(ISBLANK(C106)))</formula>
    </cfRule>
  </conditionalFormatting>
  <conditionalFormatting sqref="C199:C217">
    <cfRule type="duplicateValues" priority="4" dxfId="9">
      <formula>AND(COUNTIF($C$199:$C$217,C199)&gt;1,NOT(ISBLANK(C199)))</formula>
    </cfRule>
  </conditionalFormatting>
  <conditionalFormatting sqref="C202:C232">
    <cfRule type="duplicateValues" priority="3" dxfId="9">
      <formula>AND(COUNTIF($C$202:$C$232,C202)&gt;1,NOT(ISBLANK(C202)))</formula>
    </cfRule>
  </conditionalFormatting>
  <conditionalFormatting sqref="C199:C229">
    <cfRule type="duplicateValues" priority="2" dxfId="9">
      <formula>AND(COUNTIF($C$199:$C$229,C199)&gt;1,NOT(ISBLANK(C199)))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2011-09-22T07:55:17Z</cp:lastPrinted>
  <dcterms:created xsi:type="dcterms:W3CDTF">2010-04-23T14:29:34Z</dcterms:created>
  <dcterms:modified xsi:type="dcterms:W3CDTF">2012-07-04T08:04:47Z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